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Qtr P&amp;L" sheetId="1" r:id="rId1"/>
    <sheet name="QTR B Sheet" sheetId="2" r:id="rId2"/>
    <sheet name="QTR 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<sst xmlns="http://schemas.openxmlformats.org/spreadsheetml/2006/main" count="248" uniqueCount="177">
  <si>
    <t>WIDETECH (MALAYSIA) BERHAD</t>
  </si>
  <si>
    <t>(Company No. 113939-U)</t>
  </si>
  <si>
    <t>(Incorporated in Malaysia)</t>
  </si>
  <si>
    <t>AND ITS SUBSIDIARIES</t>
  </si>
  <si>
    <t>QUARTERLY REPORT ON CONSOLIDATED RESULTS FOR THE FINANCIAL QUARTER ENDED 31-DECEMBER-2001</t>
  </si>
  <si>
    <t>(The figures have not been audited)</t>
  </si>
  <si>
    <t>INDIVIDUAL PERIOD</t>
  </si>
  <si>
    <t>CUMULATIVE PERIOD</t>
  </si>
  <si>
    <t>CURRENT</t>
  </si>
  <si>
    <t xml:space="preserve">PRECEDING YEAR </t>
  </si>
  <si>
    <t>YEAR</t>
  </si>
  <si>
    <t xml:space="preserve">CORRESPONDING </t>
  </si>
  <si>
    <t>QUARTER</t>
  </si>
  <si>
    <t>TODATE</t>
  </si>
  <si>
    <t>PERIOD</t>
  </si>
  <si>
    <t>RM`000</t>
  </si>
  <si>
    <t>a</t>
  </si>
  <si>
    <t>Turnover</t>
  </si>
  <si>
    <t>b</t>
  </si>
  <si>
    <t>Investment income</t>
  </si>
  <si>
    <t>c</t>
  </si>
  <si>
    <t>Other income including interest income</t>
  </si>
  <si>
    <t>Operating profit before interest on borrowings,</t>
  </si>
  <si>
    <t>taxation and minority interests.</t>
  </si>
  <si>
    <t>Interest on borrowings</t>
  </si>
  <si>
    <t>Depreciation and amortisation</t>
  </si>
  <si>
    <t xml:space="preserve"> </t>
  </si>
  <si>
    <t>d</t>
  </si>
  <si>
    <t>Exceptional items</t>
  </si>
  <si>
    <t>e</t>
  </si>
  <si>
    <t>Operating profit/(loss) after interest on borrowings,</t>
  </si>
  <si>
    <t>depreciation and amortisation, exceptional items,</t>
  </si>
  <si>
    <t>but before taxation and minority interests</t>
  </si>
  <si>
    <t>f</t>
  </si>
  <si>
    <t>Share of results of associated companies</t>
  </si>
  <si>
    <t>g</t>
  </si>
  <si>
    <t>Profit/(loss) before taxation</t>
  </si>
  <si>
    <t>h</t>
  </si>
  <si>
    <t>Taxation</t>
  </si>
  <si>
    <t>I</t>
  </si>
  <si>
    <t>Profit/(loss) after taxation but before minority interests</t>
  </si>
  <si>
    <t>j</t>
  </si>
  <si>
    <t>Minority interests</t>
  </si>
  <si>
    <t>k</t>
  </si>
  <si>
    <t>Profit attributable to shareholders of the Company</t>
  </si>
  <si>
    <t>Earnings/(loss) per shares (sen)</t>
  </si>
  <si>
    <t>(based on 18,000,000 ordinary shares)</t>
  </si>
  <si>
    <t>CONSOLIDATED BALANCE SHEET AT 31 DECEMBER 2001</t>
  </si>
  <si>
    <t>(Unaudited)</t>
  </si>
  <si>
    <t>Audited</t>
  </si>
  <si>
    <t xml:space="preserve">As at </t>
  </si>
  <si>
    <t>end of</t>
  </si>
  <si>
    <t>Fixed assets</t>
  </si>
  <si>
    <t>Intangible assets</t>
  </si>
  <si>
    <t>Expenditure carried forward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</si>
  <si>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</si>
  <si>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</si>
  <si>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</si>
  <si>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</si>
  <si>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</si>
  <si>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</si>
  <si>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</si>
  <si>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</si>
  <si>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</si>
  <si>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</si>
  <si>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</si>
  <si>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</si>
  <si>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</si>
  <si>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Shareholders' Funds</t>
  </si>
  <si>
    <t>Share capital</t>
  </si>
  <si>
    <t>Capital reserve (non-distributable)</t>
  </si>
  <si>
    <t>Reserve on consolidation (non distributable)</t>
  </si>
  <si>
    <t>Exchange fluctuation reserve (non distributable)</t>
  </si>
  <si>
    <t>Retained profits</t>
  </si>
  <si>
    <t>Term loans</t>
  </si>
  <si>
    <t>Hire purchase creditors</t>
  </si>
  <si>
    <t>Deferred taxation</t>
  </si>
  <si>
    <t>Net tangible assets per share (RM)</t>
  </si>
  <si>
    <t xml:space="preserve">NOTES TO THE QUARTERLY REPORT FOR THE FINANCIAL QUARTER ENDED </t>
  </si>
  <si>
    <t>31-DECEMBER-2001</t>
  </si>
  <si>
    <t>Accounting Policies</t>
  </si>
  <si>
    <t>The accounts of the Group are prepared using the same accounting policies, method</t>
  </si>
  <si>
    <t>of computation and basis of consolidation as those used in the preparation of the most</t>
  </si>
  <si>
    <t>recent financial statements.</t>
  </si>
  <si>
    <t>Extraordinary items</t>
  </si>
  <si>
    <t>RM'000</t>
  </si>
  <si>
    <t>Current taxation</t>
  </si>
  <si>
    <t>- Current period</t>
  </si>
  <si>
    <t>Total</t>
  </si>
  <si>
    <t>Profit/(loss) on sale of properties and/or unquoted investments</t>
  </si>
  <si>
    <t xml:space="preserve">There were no material profits or losses on sales of properties / unquoted investments for the </t>
  </si>
  <si>
    <t>financial period under review.</t>
  </si>
  <si>
    <t>Quoted securities</t>
  </si>
  <si>
    <t>There were no purchases or disposal of quoted shares for the financial period to date</t>
  </si>
  <si>
    <t>Changes in the composition of the Group</t>
  </si>
  <si>
    <t>There were no changes in the composition of the Group for the financial period under review.</t>
  </si>
  <si>
    <t>Status of corporate proposals</t>
  </si>
  <si>
    <t xml:space="preserve">The proposed establishment of an employees' share option scheme ("ESOS") for eligible executive </t>
  </si>
  <si>
    <t>directors and employees of Widetech and its subsidiary companies has yet to be implemented,</t>
  </si>
  <si>
    <t>Seasonal or Cyclical Factors</t>
  </si>
  <si>
    <t>The Group performance is normally not affected by the seasonal and cyclical factor except</t>
  </si>
  <si>
    <t xml:space="preserve">during the festive seasons and holidays in the month of December, January and February </t>
  </si>
  <si>
    <t>whereby there is shorter production and trading time.</t>
  </si>
  <si>
    <t>Group Borrowings and Debt Securities</t>
  </si>
  <si>
    <t>The Group borrowings and debt securities as at 31 December 2001 are as follows:-</t>
  </si>
  <si>
    <t>A</t>
  </si>
  <si>
    <t>Secured</t>
  </si>
  <si>
    <t>Revolving credit</t>
  </si>
  <si>
    <t xml:space="preserve">Unsecured </t>
  </si>
  <si>
    <t>Bank overdrafts</t>
  </si>
  <si>
    <t>Bankers' acceptance</t>
  </si>
  <si>
    <t>Trust receipts</t>
  </si>
  <si>
    <t>Term loans (short term portion)</t>
  </si>
  <si>
    <t>B</t>
  </si>
  <si>
    <t>Analysis of repayments:</t>
  </si>
  <si>
    <t>Within 1 year</t>
  </si>
  <si>
    <t>After 1 year</t>
  </si>
  <si>
    <t>Less:- amount repayable within 1 year (including under bank borrowings)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</si>
  <si>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</si>
  <si>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</si>
  <si>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</si>
  <si>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period under review.</t>
  </si>
  <si>
    <t>Contingent liabilities</t>
  </si>
  <si>
    <t>date which is not earlier than 7 days from the date of issue of this quarterly report).</t>
  </si>
  <si>
    <t>Off balance sheet financial instruments</t>
  </si>
  <si>
    <t>2001 (the latest practicable date which is not earlier than 7 days from the date of issue of this</t>
  </si>
  <si>
    <t>quarterly report).</t>
  </si>
  <si>
    <t>Material pending litigation.</t>
  </si>
  <si>
    <t>practicable date which is not earlier than 7 days from the date of issue of this quarterly report).</t>
  </si>
  <si>
    <t>Segmental reporting</t>
  </si>
  <si>
    <t>Financial data by geographical segment for the group</t>
  </si>
  <si>
    <t>Profit/(Loss)</t>
  </si>
  <si>
    <t>Gross Assets</t>
  </si>
  <si>
    <t>Before Taxation</t>
  </si>
  <si>
    <t>Employed</t>
  </si>
  <si>
    <t>As at end of</t>
  </si>
  <si>
    <t>Malaysia</t>
  </si>
  <si>
    <t>Singapore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</si>
  <si>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</si>
  <si>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</si>
  <si>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</si>
  <si>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</si>
  <si>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</si>
  <si>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 xml:space="preserve">For the 3rd quarter ended 31 December 2001, the Group achieved a turnover of RM1.70million </t>
  </si>
  <si>
    <t xml:space="preserve">and generated pre-tax profit of RM0.007million as compared to RM1.67million and RM0.35million </t>
  </si>
  <si>
    <t>in the Preceding Quarter . There were no material changes in the turnover as compared with the</t>
  </si>
  <si>
    <t>Preceding Quarter. The higher pre-tax profit for Previous Quarter was mainly due to recoverability</t>
  </si>
  <si>
    <t>of stocks and debts and overprovision of taxation which is no longer required.</t>
  </si>
  <si>
    <t>Review of the performance of the Company and its Principal Subsidiaries.</t>
  </si>
  <si>
    <t xml:space="preserve">The pre-tax profit for current year todate of RM0.4million compared to the preceding year </t>
  </si>
  <si>
    <t xml:space="preserve">corresponding period pre-tax loss of RM14.9million was mainly due to the exclusion of the </t>
  </si>
  <si>
    <t xml:space="preserve">results of loss making subsidiaries disposed in the preceding year as well as recoverability </t>
  </si>
  <si>
    <t>Subsequent Events</t>
  </si>
  <si>
    <t>There are no material events subsequent to the end of the current financial year-to-date that have</t>
  </si>
  <si>
    <t>not been reflected in the financial statements for the said period as at the date of this report.</t>
  </si>
  <si>
    <t xml:space="preserve">Prospects </t>
  </si>
  <si>
    <t>The performance of the Group has improved compared to the previous year. The results for</t>
  </si>
  <si>
    <t xml:space="preserve">taken to identify new business opportunities which will be able to improve the Group's earnings </t>
  </si>
  <si>
    <t>in the future as well as to comply with the minimum paid-up capital requirement.</t>
  </si>
  <si>
    <t>Variance of Actual Profit from Forecast Profit</t>
  </si>
  <si>
    <t>Not Applicable</t>
  </si>
  <si>
    <t>Dividend</t>
  </si>
  <si>
    <t>No dividend has been paid, declared or proposed since the end of previous financial year.</t>
  </si>
  <si>
    <t>BY ORDER OF THE BOARD</t>
  </si>
  <si>
    <t xml:space="preserve">Mah Li Chen  </t>
  </si>
  <si>
    <t>Lee Ming Leong</t>
  </si>
  <si>
    <t>Company Secretary</t>
  </si>
  <si>
    <t>Revolving credit  *</t>
  </si>
  <si>
    <t>*   Revolving credit has been reclassified to Secured Bank Borowings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</si>
  <si>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22 February 2002</t>
    </r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</si>
  <si>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22 February 2002 (the latest practicable</t>
    </r>
  </si>
  <si>
    <t>The Group was not engaged in any material litigation as at 22 February 2002 (the latest</t>
  </si>
  <si>
    <t xml:space="preserve">Dated this 27th day of February 2002 </t>
  </si>
  <si>
    <t xml:space="preserve">There were no exceptional items for the financial period under review and financial year-to-date. </t>
  </si>
  <si>
    <t>There were no extraordinary items for the financial period under review and financial year-to-date.</t>
  </si>
  <si>
    <t>pending further clarification from the approving authority.</t>
  </si>
  <si>
    <t xml:space="preserve">the next quarter is anticipated to be similar to the Current Quarter. Further efforts are being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</si>
</sst>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5" fontId="2" fillId="0" borderId="0" xfId="0" applyNumberFormat="1" applyFont="1" applyBorder="1" applyAlignment="1" quotePrefix="1">
      <alignment/>
    </xf>
    <xf numFmtId="15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64" fontId="0" fillId="0" borderId="0" xfId="15" applyNumberFormat="1" applyAlignment="1">
      <alignment horizontal="centerContinuous"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15" fontId="2" fillId="0" borderId="0" xfId="0" applyNumberFormat="1" applyFont="1" applyBorder="1" applyAlignment="1">
      <alignment/>
    </xf>
    <xf numFmtId="15" fontId="0" fillId="0" borderId="0" xfId="15" applyNumberFormat="1" applyAlignment="1">
      <alignment horizontal="center"/>
    </xf>
    <xf numFmtId="164" fontId="3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Alignment="1">
      <alignment/>
    </xf>
    <xf numFmtId="164" fontId="0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/>
    </xf>
    <xf numFmtId="164" fontId="0" fillId="0" borderId="0" xfId="15" applyNumberFormat="1" applyBorder="1" applyAlignment="1">
      <alignment horizontal="centerContinuous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15" applyNumberFormat="1" applyFont="1" applyBorder="1" applyAlignment="1" quotePrefix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15" applyNumberFormat="1" applyBorder="1" applyAlignment="1">
      <alignment horizontal="right"/>
    </xf>
    <xf numFmtId="3" fontId="0" fillId="0" borderId="5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5" xfId="15" applyNumberFormat="1" applyFont="1" applyBorder="1" applyAlignment="1">
      <alignment horizontal="right"/>
    </xf>
    <xf numFmtId="3" fontId="4" fillId="0" borderId="0" xfId="15" applyNumberFormat="1" applyFont="1" applyBorder="1" applyAlignment="1">
      <alignment horizontal="right"/>
    </xf>
    <xf numFmtId="3" fontId="0" fillId="0" borderId="0" xfId="15" applyNumberFormat="1" applyAlignment="1">
      <alignment/>
    </xf>
    <xf numFmtId="0" fontId="5" fillId="0" borderId="0" xfId="0" applyFont="1" applyAlignment="1">
      <alignment/>
    </xf>
    <xf numFmtId="3" fontId="0" fillId="0" borderId="0" xfId="15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QTR%20wp.31.12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 P&amp;L"/>
      <sheetName val="Qtr P&amp;L (2)"/>
      <sheetName val="B Sheet Qtr"/>
      <sheetName val="B Sheet Qtr (2)"/>
      <sheetName val="Qtr NOTES"/>
      <sheetName val="adjustment"/>
      <sheetName val="EPA(S)"/>
      <sheetName val="Sheet12"/>
      <sheetName val="Sheet13"/>
      <sheetName val="Sheet14"/>
      <sheetName val="Sheet15"/>
      <sheetName val="Sheet16"/>
    </sheetNames>
    <sheetDataSet>
      <sheetData sheetId="0">
        <row r="44">
          <cell r="H44">
            <v>0</v>
          </cell>
        </row>
      </sheetData>
      <sheetData sheetId="1">
        <row r="12">
          <cell r="F12">
            <v>4998</v>
          </cell>
          <cell r="H12">
            <v>1696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6">
          <cell r="F16">
            <v>1398</v>
          </cell>
          <cell r="H16">
            <v>316</v>
          </cell>
        </row>
        <row r="18">
          <cell r="F18">
            <v>-534</v>
          </cell>
          <cell r="H18">
            <v>-157</v>
          </cell>
        </row>
        <row r="20">
          <cell r="F20">
            <v>-464</v>
          </cell>
          <cell r="H20">
            <v>-152</v>
          </cell>
        </row>
        <row r="22">
          <cell r="F22">
            <v>0</v>
          </cell>
          <cell r="H22">
            <v>0</v>
          </cell>
        </row>
        <row r="24">
          <cell r="F24">
            <v>400</v>
          </cell>
          <cell r="H24">
            <v>7</v>
          </cell>
        </row>
        <row r="28">
          <cell r="F28">
            <v>0</v>
          </cell>
          <cell r="H28">
            <v>0</v>
          </cell>
        </row>
        <row r="30">
          <cell r="F30">
            <v>400</v>
          </cell>
          <cell r="H30">
            <v>7</v>
          </cell>
        </row>
        <row r="32">
          <cell r="F32">
            <v>420</v>
          </cell>
          <cell r="H32">
            <v>0</v>
          </cell>
        </row>
        <row r="34">
          <cell r="F34">
            <v>820</v>
          </cell>
          <cell r="H34">
            <v>7</v>
          </cell>
        </row>
        <row r="36">
          <cell r="F36">
            <v>-15</v>
          </cell>
          <cell r="H36">
            <v>-5</v>
          </cell>
        </row>
        <row r="38">
          <cell r="F38">
            <v>805</v>
          </cell>
          <cell r="H38">
            <v>2</v>
          </cell>
        </row>
        <row r="55">
          <cell r="E55">
            <v>386</v>
          </cell>
          <cell r="F55">
            <v>2607</v>
          </cell>
          <cell r="G55">
            <v>1633</v>
          </cell>
          <cell r="H55">
            <v>403</v>
          </cell>
          <cell r="J55">
            <v>-31</v>
          </cell>
          <cell r="L55">
            <v>4998</v>
          </cell>
        </row>
        <row r="67">
          <cell r="H67">
            <v>-19</v>
          </cell>
        </row>
        <row r="73">
          <cell r="E73">
            <v>-597</v>
          </cell>
          <cell r="F73">
            <v>481</v>
          </cell>
          <cell r="G73">
            <v>535</v>
          </cell>
          <cell r="H73">
            <v>-19</v>
          </cell>
          <cell r="L73">
            <v>400</v>
          </cell>
        </row>
      </sheetData>
      <sheetData sheetId="3">
        <row r="8">
          <cell r="D8">
            <v>1006</v>
          </cell>
          <cell r="E8">
            <v>614</v>
          </cell>
          <cell r="F8">
            <v>0</v>
          </cell>
          <cell r="H8">
            <v>140</v>
          </cell>
          <cell r="O8">
            <v>17039</v>
          </cell>
        </row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O11">
            <v>0</v>
          </cell>
        </row>
        <row r="12">
          <cell r="H12">
            <v>0</v>
          </cell>
          <cell r="O12">
            <v>0</v>
          </cell>
        </row>
        <row r="14">
          <cell r="H14">
            <v>595</v>
          </cell>
          <cell r="O14">
            <v>0</v>
          </cell>
        </row>
        <row r="17">
          <cell r="O17">
            <v>2349</v>
          </cell>
        </row>
        <row r="18">
          <cell r="O18">
            <v>1392</v>
          </cell>
        </row>
        <row r="19">
          <cell r="O19">
            <v>465</v>
          </cell>
        </row>
        <row r="20">
          <cell r="O20">
            <v>25</v>
          </cell>
        </row>
        <row r="21">
          <cell r="O21">
            <v>144</v>
          </cell>
        </row>
        <row r="22">
          <cell r="D22">
            <v>2699</v>
          </cell>
          <cell r="E22">
            <v>1147</v>
          </cell>
          <cell r="F22">
            <v>231</v>
          </cell>
          <cell r="H22">
            <v>59</v>
          </cell>
          <cell r="O22">
            <v>4375</v>
          </cell>
        </row>
        <row r="26">
          <cell r="O26">
            <v>1508</v>
          </cell>
        </row>
        <row r="27">
          <cell r="O27">
            <v>3682</v>
          </cell>
        </row>
        <row r="28">
          <cell r="O28">
            <v>5071</v>
          </cell>
        </row>
        <row r="29">
          <cell r="O29">
            <v>376</v>
          </cell>
        </row>
        <row r="30">
          <cell r="O30">
            <v>0</v>
          </cell>
        </row>
        <row r="47">
          <cell r="O47">
            <v>18000</v>
          </cell>
        </row>
        <row r="48">
          <cell r="O48">
            <v>2349</v>
          </cell>
        </row>
        <row r="49">
          <cell r="O49">
            <v>489</v>
          </cell>
        </row>
        <row r="50">
          <cell r="O50">
            <v>36</v>
          </cell>
        </row>
        <row r="51">
          <cell r="O51">
            <v>-12942</v>
          </cell>
        </row>
        <row r="52">
          <cell r="O52">
            <v>805</v>
          </cell>
        </row>
        <row r="56">
          <cell r="O56">
            <v>21</v>
          </cell>
        </row>
        <row r="58">
          <cell r="O58">
            <v>2005</v>
          </cell>
        </row>
        <row r="59">
          <cell r="O59">
            <v>0</v>
          </cell>
        </row>
        <row r="61">
          <cell r="O61">
            <v>14</v>
          </cell>
        </row>
        <row r="95">
          <cell r="K95">
            <v>2005</v>
          </cell>
        </row>
        <row r="98">
          <cell r="O98">
            <v>2575</v>
          </cell>
        </row>
        <row r="99">
          <cell r="O99">
            <v>149</v>
          </cell>
        </row>
        <row r="100">
          <cell r="O100">
            <v>2013</v>
          </cell>
        </row>
        <row r="101">
          <cell r="O101">
            <v>0</v>
          </cell>
        </row>
        <row r="102">
          <cell r="O102">
            <v>334</v>
          </cell>
        </row>
        <row r="106">
          <cell r="K106">
            <v>334</v>
          </cell>
        </row>
        <row r="107">
          <cell r="K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18" sqref="I18"/>
    </sheetView>
  </sheetViews>
  <sheetFormatPr defaultColWidth="9.140625" defaultRowHeight="12.75"/>
  <cols>
    <col min="1" max="1" width="3.421875" style="0" customWidth="1"/>
    <col min="2" max="2" width="4.57421875" style="0" customWidth="1"/>
    <col min="7" max="7" width="8.28125" style="0" customWidth="1"/>
    <col min="9" max="9" width="13.28125" style="0" customWidth="1"/>
    <col min="11" max="11" width="14.421875" style="0" customWidth="1"/>
  </cols>
  <sheetData>
    <row r="1" spans="1:11" ht="12.75">
      <c r="A1" s="1"/>
      <c r="B1" s="1"/>
      <c r="H1" s="2"/>
      <c r="I1" s="2"/>
      <c r="J1" s="3"/>
      <c r="K1" s="3"/>
    </row>
    <row r="2" spans="1:11" ht="12.75">
      <c r="A2" s="1"/>
      <c r="B2" s="1"/>
      <c r="H2" s="2"/>
      <c r="I2" s="2"/>
      <c r="J2" s="3"/>
      <c r="K2" s="3"/>
    </row>
    <row r="3" spans="1:9" ht="12.75">
      <c r="A3" s="1"/>
      <c r="B3" s="1"/>
      <c r="H3" s="4"/>
      <c r="I3" s="4"/>
    </row>
    <row r="4" spans="1:11" ht="12.75">
      <c r="A4" s="66" t="s">
        <v>0</v>
      </c>
      <c r="B4" s="66"/>
      <c r="C4" s="66"/>
      <c r="D4" s="66"/>
      <c r="E4" s="66"/>
      <c r="F4" s="66"/>
      <c r="G4" s="66"/>
      <c r="H4" s="66"/>
      <c r="I4" s="68"/>
      <c r="J4" s="68"/>
      <c r="K4" s="68"/>
    </row>
    <row r="5" spans="1:11" ht="12.75">
      <c r="A5" s="66" t="s">
        <v>1</v>
      </c>
      <c r="B5" s="66"/>
      <c r="C5" s="66"/>
      <c r="D5" s="66"/>
      <c r="E5" s="66"/>
      <c r="F5" s="66"/>
      <c r="G5" s="66"/>
      <c r="H5" s="66"/>
      <c r="I5" s="68"/>
      <c r="J5" s="68"/>
      <c r="K5" s="68"/>
    </row>
    <row r="6" spans="1:11" ht="12.75">
      <c r="A6" s="66" t="s">
        <v>2</v>
      </c>
      <c r="B6" s="66"/>
      <c r="C6" s="66"/>
      <c r="D6" s="66"/>
      <c r="E6" s="66"/>
      <c r="F6" s="66"/>
      <c r="G6" s="66"/>
      <c r="H6" s="66"/>
      <c r="I6" s="68"/>
      <c r="J6" s="68"/>
      <c r="K6" s="68"/>
    </row>
    <row r="7" spans="1:11" ht="12.75">
      <c r="A7" s="66" t="s">
        <v>3</v>
      </c>
      <c r="B7" s="66"/>
      <c r="C7" s="66"/>
      <c r="D7" s="66"/>
      <c r="E7" s="66"/>
      <c r="F7" s="66"/>
      <c r="G7" s="66"/>
      <c r="H7" s="66"/>
      <c r="I7" s="68"/>
      <c r="J7" s="68"/>
      <c r="K7" s="68"/>
    </row>
    <row r="8" spans="1:9" ht="12.75">
      <c r="A8" s="1"/>
      <c r="B8" s="1"/>
      <c r="H8" s="4"/>
      <c r="I8" s="4"/>
    </row>
    <row r="9" spans="1:11" ht="12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2.75">
      <c r="A10" s="66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9" ht="12.75">
      <c r="A11" s="1"/>
      <c r="B11" s="1"/>
      <c r="H11" s="4"/>
      <c r="I11" s="4"/>
    </row>
    <row r="12" spans="1:9" ht="12.75">
      <c r="A12" s="1"/>
      <c r="B12" s="6"/>
      <c r="C12" s="7"/>
      <c r="D12" s="7"/>
      <c r="E12" s="7"/>
      <c r="H12" s="4"/>
      <c r="I12" s="4"/>
    </row>
    <row r="13" spans="1:11" ht="12.75">
      <c r="A13" s="1"/>
      <c r="B13" s="6"/>
      <c r="C13" s="8"/>
      <c r="D13" s="9"/>
      <c r="E13" s="9"/>
      <c r="H13" s="67" t="s">
        <v>6</v>
      </c>
      <c r="I13" s="67"/>
      <c r="J13" s="67" t="s">
        <v>7</v>
      </c>
      <c r="K13" s="67"/>
    </row>
    <row r="14" spans="1:11" ht="12.75">
      <c r="A14" s="1"/>
      <c r="B14" s="6"/>
      <c r="C14" s="11"/>
      <c r="D14" s="9"/>
      <c r="E14" s="9"/>
      <c r="H14" s="10" t="s">
        <v>8</v>
      </c>
      <c r="I14" s="22" t="s">
        <v>9</v>
      </c>
      <c r="J14" s="10" t="s">
        <v>8</v>
      </c>
      <c r="K14" s="5" t="s">
        <v>9</v>
      </c>
    </row>
    <row r="15" spans="1:11" ht="12.75">
      <c r="A15" s="1"/>
      <c r="B15" s="6"/>
      <c r="C15" s="7"/>
      <c r="D15" s="7"/>
      <c r="E15" s="7"/>
      <c r="H15" s="10" t="s">
        <v>10</v>
      </c>
      <c r="I15" s="5" t="s">
        <v>11</v>
      </c>
      <c r="J15" s="10" t="s">
        <v>10</v>
      </c>
      <c r="K15" s="5" t="s">
        <v>11</v>
      </c>
    </row>
    <row r="16" spans="1:11" ht="12.75">
      <c r="A16" s="1"/>
      <c r="B16" s="1"/>
      <c r="H16" s="10" t="s">
        <v>12</v>
      </c>
      <c r="I16" s="5" t="s">
        <v>12</v>
      </c>
      <c r="J16" s="10" t="s">
        <v>13</v>
      </c>
      <c r="K16" s="5" t="s">
        <v>14</v>
      </c>
    </row>
    <row r="17" spans="1:11" ht="12.75">
      <c r="A17" s="1"/>
      <c r="B17" s="1"/>
      <c r="H17" s="12">
        <v>37256</v>
      </c>
      <c r="I17" s="12">
        <v>36891</v>
      </c>
      <c r="J17" s="12">
        <v>37256</v>
      </c>
      <c r="K17" s="12">
        <v>36891</v>
      </c>
    </row>
    <row r="18" spans="1:11" ht="12.75">
      <c r="A18" s="1"/>
      <c r="B18" s="1"/>
      <c r="H18" s="13" t="s">
        <v>15</v>
      </c>
      <c r="I18" s="13" t="s">
        <v>15</v>
      </c>
      <c r="J18" s="13" t="s">
        <v>15</v>
      </c>
      <c r="K18" s="13" t="s">
        <v>15</v>
      </c>
    </row>
    <row r="19" spans="1:11" ht="12.75">
      <c r="A19" s="1"/>
      <c r="B19" s="1"/>
      <c r="H19" s="14"/>
      <c r="I19" s="14"/>
      <c r="J19" s="15"/>
      <c r="K19" s="15"/>
    </row>
    <row r="20" spans="1:11" ht="12.75">
      <c r="A20" s="1">
        <v>1</v>
      </c>
      <c r="B20" s="1" t="s">
        <v>16</v>
      </c>
      <c r="C20" t="s">
        <v>17</v>
      </c>
      <c r="H20" s="16">
        <f>+'[1]Qtr P&amp;L (2)'!H12</f>
        <v>1696</v>
      </c>
      <c r="I20" s="17">
        <v>1349</v>
      </c>
      <c r="J20" s="18">
        <f>+'[1]Qtr P&amp;L (2)'!F12</f>
        <v>4998</v>
      </c>
      <c r="K20" s="17">
        <v>18541</v>
      </c>
    </row>
    <row r="21" spans="1:11" ht="12.75">
      <c r="A21" s="1"/>
      <c r="B21" s="1"/>
      <c r="H21" s="16"/>
      <c r="I21" s="17"/>
      <c r="J21" s="18"/>
      <c r="K21" s="17"/>
    </row>
    <row r="22" spans="1:11" ht="12.75">
      <c r="A22" s="1"/>
      <c r="B22" s="1" t="s">
        <v>18</v>
      </c>
      <c r="C22" t="s">
        <v>19</v>
      </c>
      <c r="H22" s="16">
        <f>+'[1]Qtr P&amp;L (2)'!H13</f>
        <v>0</v>
      </c>
      <c r="I22" s="17">
        <v>0</v>
      </c>
      <c r="J22" s="18">
        <f>+'[1]Qtr P&amp;L (2)'!F13</f>
        <v>0</v>
      </c>
      <c r="K22" s="17">
        <v>0</v>
      </c>
    </row>
    <row r="23" spans="1:11" ht="12.75">
      <c r="A23" s="1"/>
      <c r="B23" s="1"/>
      <c r="H23" s="16"/>
      <c r="I23" s="17"/>
      <c r="J23" s="18"/>
      <c r="K23" s="17"/>
    </row>
    <row r="24" spans="1:11" ht="12.75">
      <c r="A24" s="1"/>
      <c r="B24" s="1" t="s">
        <v>20</v>
      </c>
      <c r="C24" t="s">
        <v>21</v>
      </c>
      <c r="H24" s="16">
        <f>+'[1]Qtr P&amp;L (2)'!H14</f>
        <v>0</v>
      </c>
      <c r="I24" s="17">
        <v>10</v>
      </c>
      <c r="J24" s="18">
        <f>+'[1]Qtr P&amp;L (2)'!F14</f>
        <v>0</v>
      </c>
      <c r="K24" s="17">
        <v>137</v>
      </c>
    </row>
    <row r="25" spans="1:11" ht="12.75">
      <c r="A25" s="1"/>
      <c r="B25" s="1"/>
      <c r="H25" s="16"/>
      <c r="I25" s="17"/>
      <c r="J25" s="18"/>
      <c r="K25" s="17"/>
    </row>
    <row r="26" spans="1:11" ht="12.75">
      <c r="A26" s="1">
        <v>2</v>
      </c>
      <c r="B26" s="1" t="s">
        <v>16</v>
      </c>
      <c r="C26" t="s">
        <v>22</v>
      </c>
      <c r="H26" s="16">
        <f>+'[1]Qtr P&amp;L (2)'!H16</f>
        <v>316</v>
      </c>
      <c r="I26" s="17">
        <v>-5825</v>
      </c>
      <c r="J26" s="18">
        <f>+'[1]Qtr P&amp;L (2)'!F16</f>
        <v>1398</v>
      </c>
      <c r="K26" s="17">
        <v>-12499</v>
      </c>
    </row>
    <row r="27" spans="1:11" ht="12.75">
      <c r="A27" s="1"/>
      <c r="B27" s="1"/>
      <c r="C27" t="s">
        <v>31</v>
      </c>
      <c r="H27" s="16"/>
      <c r="I27" s="17"/>
      <c r="J27" s="18"/>
      <c r="K27" s="17"/>
    </row>
    <row r="28" spans="1:11" ht="12.75">
      <c r="A28" s="1"/>
      <c r="B28" s="1"/>
      <c r="C28" t="s">
        <v>23</v>
      </c>
      <c r="H28" s="16"/>
      <c r="I28" s="17"/>
      <c r="J28" s="18"/>
      <c r="K28" s="17"/>
    </row>
    <row r="29" spans="1:11" ht="12.75">
      <c r="A29" s="1"/>
      <c r="B29" s="1"/>
      <c r="H29" s="16"/>
      <c r="I29" s="17"/>
      <c r="J29" s="18"/>
      <c r="K29" s="17"/>
    </row>
    <row r="30" spans="1:11" ht="12.75">
      <c r="A30" s="1"/>
      <c r="B30" s="1" t="s">
        <v>18</v>
      </c>
      <c r="C30" t="s">
        <v>24</v>
      </c>
      <c r="H30" s="16">
        <f>+'[1]Qtr P&amp;L (2)'!H18</f>
        <v>-157</v>
      </c>
      <c r="I30" s="17">
        <v>-323</v>
      </c>
      <c r="J30" s="18">
        <f>+'[1]Qtr P&amp;L (2)'!F18</f>
        <v>-534</v>
      </c>
      <c r="K30" s="17">
        <v>-948</v>
      </c>
    </row>
    <row r="31" spans="1:11" ht="12.75">
      <c r="A31" s="1"/>
      <c r="B31" s="1"/>
      <c r="H31" s="16"/>
      <c r="I31" s="17"/>
      <c r="J31" s="18"/>
      <c r="K31" s="17"/>
    </row>
    <row r="32" spans="1:11" ht="12.75">
      <c r="A32" s="1"/>
      <c r="B32" s="1" t="s">
        <v>20</v>
      </c>
      <c r="C32" t="s">
        <v>25</v>
      </c>
      <c r="H32" s="16">
        <f>+'[1]Qtr P&amp;L (2)'!H20</f>
        <v>-152</v>
      </c>
      <c r="I32" s="17">
        <v>-231</v>
      </c>
      <c r="J32" s="18">
        <f>+'[1]Qtr P&amp;L (2)'!F20</f>
        <v>-464</v>
      </c>
      <c r="K32" s="17">
        <v>-2462</v>
      </c>
    </row>
    <row r="33" spans="1:11" ht="12.75">
      <c r="A33" s="1"/>
      <c r="B33" s="1"/>
      <c r="H33" s="16" t="s">
        <v>26</v>
      </c>
      <c r="I33" s="17" t="s">
        <v>26</v>
      </c>
      <c r="J33" s="18"/>
      <c r="K33" s="17"/>
    </row>
    <row r="34" spans="1:11" ht="12.75">
      <c r="A34" s="1"/>
      <c r="B34" s="1" t="s">
        <v>27</v>
      </c>
      <c r="C34" t="s">
        <v>28</v>
      </c>
      <c r="H34" s="16">
        <f>+'[1]Qtr P&amp;L (2)'!H22</f>
        <v>0</v>
      </c>
      <c r="I34" s="17">
        <v>0</v>
      </c>
      <c r="J34" s="18">
        <f>+'[1]Qtr P&amp;L (2)'!F22</f>
        <v>0</v>
      </c>
      <c r="K34" s="17">
        <v>1023</v>
      </c>
    </row>
    <row r="35" spans="1:11" ht="12.75">
      <c r="A35" s="1"/>
      <c r="B35" s="1"/>
      <c r="H35" s="16" t="s">
        <v>26</v>
      </c>
      <c r="I35" s="17" t="s">
        <v>26</v>
      </c>
      <c r="J35" s="18"/>
      <c r="K35" s="17"/>
    </row>
    <row r="36" spans="1:11" ht="12.75">
      <c r="A36" s="1"/>
      <c r="B36" s="1" t="s">
        <v>29</v>
      </c>
      <c r="C36" t="s">
        <v>30</v>
      </c>
      <c r="H36" s="16">
        <f>+'[1]Qtr P&amp;L (2)'!H24</f>
        <v>7</v>
      </c>
      <c r="I36" s="17">
        <v>-6379</v>
      </c>
      <c r="J36" s="18">
        <f>+'[1]Qtr P&amp;L (2)'!F24</f>
        <v>400</v>
      </c>
      <c r="K36" s="17">
        <v>-14886</v>
      </c>
    </row>
    <row r="37" spans="1:11" ht="12.75">
      <c r="A37" s="1"/>
      <c r="B37" s="1"/>
      <c r="C37" t="s">
        <v>31</v>
      </c>
      <c r="H37" s="16"/>
      <c r="I37" s="17"/>
      <c r="J37" s="18"/>
      <c r="K37" s="17"/>
    </row>
    <row r="38" spans="1:11" ht="12.75">
      <c r="A38" s="1"/>
      <c r="B38" s="1"/>
      <c r="C38" t="s">
        <v>32</v>
      </c>
      <c r="H38" s="16"/>
      <c r="I38" s="17"/>
      <c r="J38" s="18"/>
      <c r="K38" s="17"/>
    </row>
    <row r="39" spans="1:11" ht="12.75">
      <c r="A39" s="1"/>
      <c r="B39" s="1"/>
      <c r="H39" s="16"/>
      <c r="I39" s="17"/>
      <c r="J39" s="18"/>
      <c r="K39" s="17"/>
    </row>
    <row r="40" spans="1:11" ht="12.75">
      <c r="A40" s="1"/>
      <c r="B40" s="1" t="s">
        <v>33</v>
      </c>
      <c r="C40" t="s">
        <v>34</v>
      </c>
      <c r="H40" s="16">
        <f>+'[1]Qtr P&amp;L (2)'!H28</f>
        <v>0</v>
      </c>
      <c r="I40" s="17">
        <v>0</v>
      </c>
      <c r="J40" s="18">
        <f>+'[1]Qtr P&amp;L (2)'!F28</f>
        <v>0</v>
      </c>
      <c r="K40" s="17">
        <v>0</v>
      </c>
    </row>
    <row r="41" spans="1:11" ht="12.75">
      <c r="A41" s="1"/>
      <c r="B41" s="1"/>
      <c r="H41" s="16"/>
      <c r="I41" s="17"/>
      <c r="J41" s="18"/>
      <c r="K41" s="17"/>
    </row>
    <row r="42" spans="1:11" ht="12.75">
      <c r="A42" s="1"/>
      <c r="B42" s="1" t="s">
        <v>35</v>
      </c>
      <c r="C42" t="s">
        <v>36</v>
      </c>
      <c r="H42" s="16">
        <f>+'[1]Qtr P&amp;L (2)'!H30</f>
        <v>7</v>
      </c>
      <c r="I42" s="17">
        <v>-6379</v>
      </c>
      <c r="J42" s="18">
        <f>+'[1]Qtr P&amp;L (2)'!F30</f>
        <v>400</v>
      </c>
      <c r="K42" s="17">
        <v>-14886</v>
      </c>
    </row>
    <row r="43" spans="1:11" ht="12.75">
      <c r="A43" s="1"/>
      <c r="B43" s="1"/>
      <c r="H43" s="16"/>
      <c r="I43" s="17"/>
      <c r="J43" s="18"/>
      <c r="K43" s="17"/>
    </row>
    <row r="44" spans="1:11" ht="12.75">
      <c r="A44" s="1"/>
      <c r="B44" s="1" t="s">
        <v>37</v>
      </c>
      <c r="C44" t="s">
        <v>38</v>
      </c>
      <c r="H44" s="16">
        <f>+'[1]Qtr P&amp;L (2)'!H32</f>
        <v>0</v>
      </c>
      <c r="I44" s="17">
        <v>0</v>
      </c>
      <c r="J44" s="18">
        <f>+'[1]Qtr P&amp;L (2)'!F32</f>
        <v>420</v>
      </c>
      <c r="K44" s="17">
        <v>0</v>
      </c>
    </row>
    <row r="45" spans="1:11" ht="12.75">
      <c r="A45" s="1"/>
      <c r="B45" s="1"/>
      <c r="H45" s="18"/>
      <c r="I45" s="17"/>
      <c r="J45" s="18"/>
      <c r="K45" s="17"/>
    </row>
    <row r="46" spans="1:11" ht="12.75">
      <c r="A46" s="1"/>
      <c r="B46" s="1" t="s">
        <v>39</v>
      </c>
      <c r="C46" t="s">
        <v>40</v>
      </c>
      <c r="H46" s="16">
        <f>+'[1]Qtr P&amp;L (2)'!H34</f>
        <v>7</v>
      </c>
      <c r="I46" s="17">
        <v>-6379</v>
      </c>
      <c r="J46" s="18">
        <f>+'[1]Qtr P&amp;L (2)'!F34</f>
        <v>820</v>
      </c>
      <c r="K46" s="17">
        <v>-14886</v>
      </c>
    </row>
    <row r="47" spans="1:11" ht="12.75">
      <c r="A47" s="1"/>
      <c r="B47" s="1"/>
      <c r="H47" s="16"/>
      <c r="I47" s="17"/>
      <c r="J47" s="18"/>
      <c r="K47" s="17"/>
    </row>
    <row r="48" spans="1:11" ht="12.75">
      <c r="A48" s="1"/>
      <c r="B48" s="1" t="s">
        <v>41</v>
      </c>
      <c r="C48" t="s">
        <v>42</v>
      </c>
      <c r="H48" s="16">
        <f>+'[1]Qtr P&amp;L (2)'!H36</f>
        <v>-5</v>
      </c>
      <c r="I48" s="17">
        <v>-4</v>
      </c>
      <c r="J48" s="18">
        <f>+'[1]Qtr P&amp;L (2)'!F36</f>
        <v>-15</v>
      </c>
      <c r="K48" s="17">
        <v>9</v>
      </c>
    </row>
    <row r="49" spans="1:11" ht="12.75">
      <c r="A49" s="1"/>
      <c r="B49" s="1"/>
      <c r="H49" s="16"/>
      <c r="I49" s="17"/>
      <c r="J49" s="18"/>
      <c r="K49" s="17"/>
    </row>
    <row r="50" spans="1:11" ht="12.75">
      <c r="A50" s="1"/>
      <c r="B50" s="1" t="s">
        <v>43</v>
      </c>
      <c r="C50" t="s">
        <v>44</v>
      </c>
      <c r="H50" s="16">
        <f>+'[1]Qtr P&amp;L (2)'!H38</f>
        <v>2</v>
      </c>
      <c r="I50" s="17">
        <v>-6383</v>
      </c>
      <c r="J50" s="18">
        <f>+'[1]Qtr P&amp;L (2)'!F38</f>
        <v>805</v>
      </c>
      <c r="K50" s="17">
        <v>-14877</v>
      </c>
    </row>
    <row r="51" spans="1:11" ht="12.75">
      <c r="A51" s="1"/>
      <c r="B51" s="1"/>
      <c r="H51" s="16"/>
      <c r="I51" s="17"/>
      <c r="J51" s="18"/>
      <c r="K51" s="17"/>
    </row>
    <row r="52" spans="1:10" ht="12.75">
      <c r="A52" s="1">
        <v>3</v>
      </c>
      <c r="B52" s="1"/>
      <c r="C52" t="s">
        <v>45</v>
      </c>
      <c r="H52" s="16"/>
      <c r="J52" s="18"/>
    </row>
    <row r="53" spans="1:11" ht="12.75">
      <c r="A53" s="1"/>
      <c r="B53" s="1"/>
      <c r="C53" t="s">
        <v>46</v>
      </c>
      <c r="H53" s="19">
        <f>+H50/180</f>
        <v>0.011111111111111112</v>
      </c>
      <c r="I53" s="20">
        <v>-35.46111111111111</v>
      </c>
      <c r="J53" s="19">
        <f>+J50/180</f>
        <v>4.472222222222222</v>
      </c>
      <c r="K53" s="20">
        <v>-82.65</v>
      </c>
    </row>
    <row r="54" spans="1:11" ht="12.75">
      <c r="A54" s="1"/>
      <c r="B54" s="1"/>
      <c r="H54" s="19"/>
      <c r="I54" s="19"/>
      <c r="J54" s="21"/>
      <c r="K54" s="21"/>
    </row>
    <row r="55" spans="1:11" ht="12.75">
      <c r="A55" s="1"/>
      <c r="B55" s="1"/>
      <c r="H55" s="19"/>
      <c r="I55" s="19"/>
      <c r="J55" s="21"/>
      <c r="K55" s="21"/>
    </row>
    <row r="56" spans="1:11" ht="12.75">
      <c r="A56" s="1"/>
      <c r="B56" s="1"/>
      <c r="H56" s="19"/>
      <c r="I56" s="19"/>
      <c r="J56" s="21"/>
      <c r="K56" s="21"/>
    </row>
    <row r="57" spans="1:11" ht="12.75">
      <c r="A57" s="1"/>
      <c r="B57" s="1"/>
      <c r="H57" s="16"/>
      <c r="I57" s="16"/>
      <c r="J57" s="18"/>
      <c r="K57" s="18"/>
    </row>
    <row r="58" spans="1:11" ht="12.75">
      <c r="A58" s="1"/>
      <c r="B58" s="1"/>
      <c r="H58" s="16"/>
      <c r="I58" s="16"/>
      <c r="J58" s="18"/>
      <c r="K58" s="18"/>
    </row>
    <row r="59" spans="1:11" ht="12.75">
      <c r="A59" s="1"/>
      <c r="B59" s="1"/>
      <c r="H59" s="16"/>
      <c r="I59" s="16"/>
      <c r="J59" s="18"/>
      <c r="K59" s="18"/>
    </row>
  </sheetData>
  <mergeCells count="8">
    <mergeCell ref="A4:K4"/>
    <mergeCell ref="A5:K5"/>
    <mergeCell ref="A6:K6"/>
    <mergeCell ref="A7:K7"/>
    <mergeCell ref="A9:K9"/>
    <mergeCell ref="A10:K10"/>
    <mergeCell ref="H13:I13"/>
    <mergeCell ref="J13:K13"/>
  </mergeCells>
  <printOptions/>
  <pageMargins left="0.59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workbookViewId="0" topLeftCell="A1">
      <selection activeCell="B11" sqref="B11"/>
    </sheetView>
  </sheetViews>
  <sheetFormatPr defaultColWidth="9.140625" defaultRowHeight="12.75"/>
  <cols>
    <col min="1" max="1" width="3.8515625" style="0" customWidth="1"/>
    <col min="2" max="2" width="4.00390625" style="0" customWidth="1"/>
    <col min="8" max="8" width="10.8515625" style="0" customWidth="1"/>
    <col min="9" max="9" width="12.00390625" style="0" customWidth="1"/>
  </cols>
  <sheetData>
    <row r="1" ht="12.75">
      <c r="H1" s="4"/>
    </row>
    <row r="2" spans="2:8" ht="12.75">
      <c r="B2" s="66" t="s">
        <v>0</v>
      </c>
      <c r="C2" s="66"/>
      <c r="D2" s="66"/>
      <c r="E2" s="66"/>
      <c r="F2" s="66"/>
      <c r="G2" s="66"/>
      <c r="H2" s="66"/>
    </row>
    <row r="3" spans="2:8" ht="12.75">
      <c r="B3" s="66" t="s">
        <v>1</v>
      </c>
      <c r="C3" s="66"/>
      <c r="D3" s="66"/>
      <c r="E3" s="66"/>
      <c r="F3" s="66"/>
      <c r="G3" s="66"/>
      <c r="H3" s="66"/>
    </row>
    <row r="4" spans="2:8" ht="12.75">
      <c r="B4" s="66" t="s">
        <v>2</v>
      </c>
      <c r="C4" s="66"/>
      <c r="D4" s="66"/>
      <c r="E4" s="66"/>
      <c r="F4" s="66"/>
      <c r="G4" s="66"/>
      <c r="H4" s="66"/>
    </row>
    <row r="5" spans="2:8" ht="12.75">
      <c r="B5" s="66" t="s">
        <v>3</v>
      </c>
      <c r="C5" s="66"/>
      <c r="D5" s="66"/>
      <c r="E5" s="66"/>
      <c r="F5" s="66"/>
      <c r="G5" s="66"/>
      <c r="H5" s="66"/>
    </row>
    <row r="6" spans="2:8" ht="12.75">
      <c r="B6" s="66" t="s">
        <v>47</v>
      </c>
      <c r="C6" s="66"/>
      <c r="D6" s="66"/>
      <c r="E6" s="66"/>
      <c r="F6" s="66"/>
      <c r="G6" s="66"/>
      <c r="H6" s="66"/>
    </row>
    <row r="7" spans="2:8" ht="12.75">
      <c r="B7" s="23"/>
      <c r="C7" s="23"/>
      <c r="D7" s="23"/>
      <c r="E7" s="23"/>
      <c r="F7" s="23"/>
      <c r="G7" s="23"/>
      <c r="H7" s="24"/>
    </row>
    <row r="8" spans="2:9" ht="12.75">
      <c r="B8" s="6"/>
      <c r="C8" s="7"/>
      <c r="D8" s="7"/>
      <c r="E8" s="7"/>
      <c r="H8" s="25" t="s">
        <v>48</v>
      </c>
      <c r="I8" s="26" t="s">
        <v>49</v>
      </c>
    </row>
    <row r="9" spans="2:9" ht="12.75">
      <c r="B9" s="6"/>
      <c r="C9" s="8"/>
      <c r="D9" s="7"/>
      <c r="E9" s="7"/>
      <c r="H9" s="25" t="s">
        <v>50</v>
      </c>
      <c r="I9" s="25" t="s">
        <v>50</v>
      </c>
    </row>
    <row r="10" spans="2:9" ht="12.75">
      <c r="B10" s="6"/>
      <c r="C10" s="27"/>
      <c r="D10" s="7"/>
      <c r="E10" s="7"/>
      <c r="H10" s="25" t="s">
        <v>51</v>
      </c>
      <c r="I10" s="25" t="s">
        <v>51</v>
      </c>
    </row>
    <row r="11" spans="2:9" ht="12.75">
      <c r="B11" s="6"/>
      <c r="C11" s="7"/>
      <c r="D11" s="7"/>
      <c r="E11" s="7"/>
      <c r="H11" s="28">
        <v>37256</v>
      </c>
      <c r="I11" s="28">
        <v>36981</v>
      </c>
    </row>
    <row r="12" spans="8:9" ht="12.75">
      <c r="H12" s="29" t="s">
        <v>15</v>
      </c>
      <c r="I12" s="29" t="s">
        <v>15</v>
      </c>
    </row>
    <row r="13" spans="8:9" ht="12.75">
      <c r="H13" s="4"/>
      <c r="I13" s="4"/>
    </row>
    <row r="14" spans="2:9" ht="12.75">
      <c r="B14" t="s">
        <v>52</v>
      </c>
      <c r="H14" s="4">
        <f>'[1]B Sheet Qtr (2)'!O8</f>
        <v>17039</v>
      </c>
      <c r="I14" s="4">
        <v>17703</v>
      </c>
    </row>
    <row r="15" spans="2:9" ht="12.75">
      <c r="B15" t="s">
        <v>53</v>
      </c>
      <c r="H15" s="4"/>
      <c r="I15" s="4"/>
    </row>
    <row r="16" spans="3:9" ht="12.75">
      <c r="C16" t="s">
        <v>54</v>
      </c>
      <c r="H16" s="4">
        <f>'[1]B Sheet Qtr (2)'!O11</f>
        <v>0</v>
      </c>
      <c r="I16" s="4">
        <v>0</v>
      </c>
    </row>
    <row r="17" spans="8:9" ht="12.75">
      <c r="H17" s="4"/>
      <c r="I17" s="4"/>
    </row>
    <row r="18" spans="2:9" ht="13.5" thickBot="1">
      <c r="B18" t="s">
        <v>55</v>
      </c>
      <c r="H18" s="4"/>
      <c r="I18" s="4"/>
    </row>
    <row r="19" spans="3:9" ht="12.75">
      <c r="C19" t="s">
        <v>56</v>
      </c>
      <c r="H19" s="30">
        <f>'[1]B Sheet Qtr (2)'!O17</f>
        <v>2349</v>
      </c>
      <c r="I19" s="30">
        <v>1889</v>
      </c>
    </row>
    <row r="20" spans="3:9" ht="12.75">
      <c r="C20" t="s">
        <v>57</v>
      </c>
      <c r="H20" s="31">
        <f>'[1]B Sheet Qtr (2)'!O18</f>
        <v>1392</v>
      </c>
      <c r="I20" s="31">
        <v>1287</v>
      </c>
    </row>
    <row r="21" spans="3:9" ht="12.75">
      <c r="C21" t="s">
        <v>58</v>
      </c>
      <c r="H21" s="31">
        <f>'[1]B Sheet Qtr (2)'!O19</f>
        <v>465</v>
      </c>
      <c r="I21" s="31">
        <v>137</v>
      </c>
    </row>
    <row r="22" spans="3:9" ht="12.75">
      <c r="C22" t="s">
        <v>59</v>
      </c>
      <c r="H22" s="31">
        <f>'[1]B Sheet Qtr (2)'!O20</f>
        <v>25</v>
      </c>
      <c r="I22" s="31">
        <v>24</v>
      </c>
    </row>
    <row r="23" spans="3:9" ht="13.5" thickBot="1">
      <c r="C23" t="s">
        <v>60</v>
      </c>
      <c r="H23" s="31">
        <f>'[1]B Sheet Qtr (2)'!O21</f>
        <v>144</v>
      </c>
      <c r="I23" s="31">
        <v>83</v>
      </c>
    </row>
    <row r="24" spans="8:9" ht="13.5" thickBot="1">
      <c r="H24" s="32">
        <f>SUM(H19:H23)</f>
        <v>4375</v>
      </c>
      <c r="I24" s="32">
        <f>SUM(I19:I23)</f>
        <v>3420</v>
      </c>
    </row>
    <row r="25" spans="2:9" ht="12.75">
      <c r="B25" t="s">
        <v>61</v>
      </c>
      <c r="H25" s="31"/>
      <c r="I25" s="31"/>
    </row>
    <row r="26" spans="3:9" ht="12.75">
      <c r="C26" t="s">
        <v>62</v>
      </c>
      <c r="H26" s="31">
        <f>'[1]B Sheet Qtr (2)'!O26</f>
        <v>1508</v>
      </c>
      <c r="I26" s="31">
        <v>1056</v>
      </c>
    </row>
    <row r="27" spans="3:9" ht="12.75">
      <c r="C27" t="s">
        <v>63</v>
      </c>
      <c r="H27" s="31">
        <f>'[1]B Sheet Qtr (2)'!O27</f>
        <v>3682</v>
      </c>
      <c r="I27" s="31">
        <v>3454</v>
      </c>
    </row>
    <row r="28" spans="3:9" ht="12.75">
      <c r="C28" t="s">
        <v>64</v>
      </c>
      <c r="H28" s="31">
        <f>'[1]B Sheet Qtr (2)'!O28</f>
        <v>5071</v>
      </c>
      <c r="I28" s="31">
        <v>5768</v>
      </c>
    </row>
    <row r="29" spans="3:9" ht="12.75">
      <c r="C29" t="s">
        <v>65</v>
      </c>
      <c r="H29" s="31">
        <f>'[1]B Sheet Qtr (2)'!O29</f>
        <v>376</v>
      </c>
      <c r="I29" s="31">
        <v>829</v>
      </c>
    </row>
    <row r="30" spans="3:9" ht="13.5" thickBot="1">
      <c r="C30" t="s">
        <v>66</v>
      </c>
      <c r="H30" s="31">
        <f>'[1]B Sheet Qtr (2)'!O30</f>
        <v>0</v>
      </c>
      <c r="I30" s="31">
        <v>0</v>
      </c>
    </row>
    <row r="31" spans="8:9" ht="13.5" thickBot="1">
      <c r="H31" s="32">
        <f>SUM(H26:H30)</f>
        <v>10637</v>
      </c>
      <c r="I31" s="32">
        <f>SUM(I26:I30)</f>
        <v>11107</v>
      </c>
    </row>
    <row r="32" spans="8:9" ht="12.75">
      <c r="H32" s="4"/>
      <c r="I32" s="4"/>
    </row>
    <row r="33" spans="2:9" ht="12.75">
      <c r="B33" t="s">
        <v>67</v>
      </c>
      <c r="H33" s="4">
        <f>+H24-H31</f>
        <v>-6262</v>
      </c>
      <c r="I33" s="4">
        <f>+I24-I31</f>
        <v>-7687</v>
      </c>
    </row>
    <row r="34" spans="8:9" ht="13.5" thickBot="1">
      <c r="H34" s="4"/>
      <c r="I34" s="4"/>
    </row>
    <row r="35" spans="8:9" ht="13.5" thickBot="1">
      <c r="H35" s="32">
        <f>SUM(H33)+H14+H16</f>
        <v>10777</v>
      </c>
      <c r="I35" s="32">
        <f>SUM(I33)+I14+I16</f>
        <v>10016</v>
      </c>
    </row>
    <row r="36" spans="8:9" ht="12.75">
      <c r="H36" s="4"/>
      <c r="I36" s="4"/>
    </row>
    <row r="37" spans="2:9" ht="13.5" thickBot="1">
      <c r="B37" t="s">
        <v>68</v>
      </c>
      <c r="H37" s="4"/>
      <c r="I37" s="4"/>
    </row>
    <row r="38" spans="2:9" ht="12.75">
      <c r="B38" t="s">
        <v>69</v>
      </c>
      <c r="H38" s="30">
        <f>'[1]B Sheet Qtr (2)'!O47</f>
        <v>18000</v>
      </c>
      <c r="I38" s="30">
        <v>18000</v>
      </c>
    </row>
    <row r="39" spans="2:9" ht="12.75">
      <c r="B39" t="s">
        <v>70</v>
      </c>
      <c r="H39" s="31">
        <f>'[1]B Sheet Qtr (2)'!O48</f>
        <v>2349</v>
      </c>
      <c r="I39" s="31">
        <v>2349</v>
      </c>
    </row>
    <row r="40" spans="2:9" ht="12.75">
      <c r="B40" t="s">
        <v>71</v>
      </c>
      <c r="H40" s="31">
        <f>'[1]B Sheet Qtr (2)'!O49</f>
        <v>489</v>
      </c>
      <c r="I40" s="31">
        <v>489</v>
      </c>
    </row>
    <row r="41" spans="2:9" ht="12.75">
      <c r="B41" t="s">
        <v>72</v>
      </c>
      <c r="H41" s="31">
        <f>'[1]B Sheet Qtr (2)'!O50</f>
        <v>36</v>
      </c>
      <c r="I41" s="31">
        <v>36</v>
      </c>
    </row>
    <row r="42" spans="2:9" ht="13.5" thickBot="1">
      <c r="B42" t="s">
        <v>73</v>
      </c>
      <c r="H42" s="33">
        <f>'[1]B Sheet Qtr (2)'!O51+'[1]B Sheet Qtr (2)'!O52</f>
        <v>-12137</v>
      </c>
      <c r="I42" s="33">
        <v>-12941</v>
      </c>
    </row>
    <row r="43" spans="8:9" ht="12.75">
      <c r="H43" s="4">
        <f>SUM(H38:H42)</f>
        <v>8737</v>
      </c>
      <c r="I43" s="4">
        <f>SUM(I38:I42)</f>
        <v>7933</v>
      </c>
    </row>
    <row r="44" spans="8:9" ht="12.75">
      <c r="H44" s="4"/>
      <c r="I44" s="4"/>
    </row>
    <row r="45" spans="2:9" ht="12.75">
      <c r="B45" t="s">
        <v>42</v>
      </c>
      <c r="H45" s="4">
        <f>'[1]B Sheet Qtr (2)'!O56</f>
        <v>21</v>
      </c>
      <c r="I45" s="4">
        <v>4</v>
      </c>
    </row>
    <row r="46" spans="2:9" ht="12.75">
      <c r="B46" t="s">
        <v>74</v>
      </c>
      <c r="H46" s="4">
        <f>'[1]B Sheet Qtr (2)'!O58</f>
        <v>2005</v>
      </c>
      <c r="I46" s="4">
        <v>2019</v>
      </c>
    </row>
    <row r="47" spans="2:9" ht="12.75">
      <c r="B47" t="s">
        <v>75</v>
      </c>
      <c r="H47" s="4">
        <f>'[1]B Sheet Qtr (2)'!O59</f>
        <v>0</v>
      </c>
      <c r="I47" s="4">
        <v>46</v>
      </c>
    </row>
    <row r="48" spans="2:9" ht="13.5" thickBot="1">
      <c r="B48" t="s">
        <v>76</v>
      </c>
      <c r="H48" s="4">
        <f>'[1]B Sheet Qtr (2)'!O61</f>
        <v>14</v>
      </c>
      <c r="I48" s="4">
        <v>14</v>
      </c>
    </row>
    <row r="49" spans="8:9" ht="13.5" thickBot="1">
      <c r="H49" s="32">
        <f>SUM(H45:H48)+H43</f>
        <v>10777</v>
      </c>
      <c r="I49" s="32">
        <f>SUM(I45:I48)+I43</f>
        <v>10016</v>
      </c>
    </row>
    <row r="50" spans="8:9" ht="12.75">
      <c r="H50" s="34"/>
      <c r="I50" s="34"/>
    </row>
    <row r="51" spans="2:9" ht="12.75">
      <c r="B51" t="s">
        <v>77</v>
      </c>
      <c r="H51" s="35">
        <f>+H43/18000</f>
        <v>0.48538888888888887</v>
      </c>
      <c r="I51" s="35">
        <f>+I43/18000</f>
        <v>0.44072222222222224</v>
      </c>
    </row>
    <row r="52" ht="12.75">
      <c r="H52" s="4"/>
    </row>
  </sheetData>
  <mergeCells count="5">
    <mergeCell ref="B6:H6"/>
    <mergeCell ref="B2:H2"/>
    <mergeCell ref="B3:H3"/>
    <mergeCell ref="B4:H4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85">
      <selection activeCell="C189" sqref="C189"/>
    </sheetView>
  </sheetViews>
  <sheetFormatPr defaultColWidth="9.140625" defaultRowHeight="12.75"/>
  <cols>
    <col min="1" max="1" width="2.57421875" style="0" customWidth="1"/>
    <col min="2" max="2" width="3.421875" style="0" customWidth="1"/>
    <col min="8" max="8" width="11.421875" style="0" customWidth="1"/>
    <col min="9" max="9" width="13.7109375" style="0" customWidth="1"/>
    <col min="10" max="10" width="12.28125" style="0" customWidth="1"/>
  </cols>
  <sheetData>
    <row r="1" spans="1:10" ht="12.75">
      <c r="A1" s="36" t="s">
        <v>26</v>
      </c>
      <c r="B1" s="24"/>
      <c r="C1" s="37"/>
      <c r="D1" s="38"/>
      <c r="E1" s="38"/>
      <c r="J1" s="4"/>
    </row>
    <row r="2" spans="1:10" ht="12.75">
      <c r="A2" s="24"/>
      <c r="B2" s="24"/>
      <c r="C2" s="37"/>
      <c r="D2" s="7"/>
      <c r="E2" s="7"/>
      <c r="G2" s="23"/>
      <c r="H2" s="24"/>
      <c r="I2" s="24"/>
      <c r="J2" s="4"/>
    </row>
    <row r="3" spans="1:10" ht="12.75">
      <c r="A3" s="24"/>
      <c r="B3" s="24"/>
      <c r="C3" s="23" t="s">
        <v>0</v>
      </c>
      <c r="D3" s="23"/>
      <c r="E3" s="23"/>
      <c r="F3" s="23"/>
      <c r="G3" s="23"/>
      <c r="H3" s="24"/>
      <c r="I3" s="24"/>
      <c r="J3" s="24"/>
    </row>
    <row r="4" spans="1:10" ht="12.75">
      <c r="A4" s="24"/>
      <c r="B4" s="24"/>
      <c r="C4" s="23" t="s">
        <v>1</v>
      </c>
      <c r="D4" s="23"/>
      <c r="E4" s="23"/>
      <c r="F4" s="23"/>
      <c r="G4" s="23"/>
      <c r="H4" s="24"/>
      <c r="I4" s="24"/>
      <c r="J4" s="24"/>
    </row>
    <row r="5" spans="2:10" ht="12.75">
      <c r="B5" s="1"/>
      <c r="C5" s="23" t="s">
        <v>2</v>
      </c>
      <c r="D5" s="23"/>
      <c r="E5" s="23"/>
      <c r="F5" s="23"/>
      <c r="G5" s="23"/>
      <c r="H5" s="24"/>
      <c r="I5" s="24"/>
      <c r="J5" s="24"/>
    </row>
    <row r="6" spans="2:10" ht="12.75">
      <c r="B6" s="1"/>
      <c r="C6" s="23" t="s">
        <v>3</v>
      </c>
      <c r="D6" s="23"/>
      <c r="E6" s="23"/>
      <c r="F6" s="23"/>
      <c r="G6" s="23"/>
      <c r="H6" s="23"/>
      <c r="I6" s="23"/>
      <c r="J6" s="24"/>
    </row>
    <row r="7" spans="2:10" ht="12.75">
      <c r="B7" s="1"/>
      <c r="C7" s="23"/>
      <c r="D7" s="23"/>
      <c r="E7" s="23"/>
      <c r="F7" s="23"/>
      <c r="G7" s="23"/>
      <c r="H7" s="23"/>
      <c r="I7" s="23"/>
      <c r="J7" s="24"/>
    </row>
    <row r="8" spans="2:10" ht="12.75">
      <c r="B8" s="1"/>
      <c r="C8" s="23" t="s">
        <v>78</v>
      </c>
      <c r="D8" s="23"/>
      <c r="E8" s="23"/>
      <c r="F8" s="23"/>
      <c r="G8" s="23"/>
      <c r="H8" s="23"/>
      <c r="I8" s="23"/>
      <c r="J8" s="24"/>
    </row>
    <row r="9" spans="2:10" ht="12.75">
      <c r="B9" s="1"/>
      <c r="C9" s="39" t="s">
        <v>79</v>
      </c>
      <c r="D9" s="23"/>
      <c r="E9" s="23"/>
      <c r="F9" s="23"/>
      <c r="G9" s="23"/>
      <c r="H9" s="23"/>
      <c r="I9" s="23"/>
      <c r="J9" s="24"/>
    </row>
    <row r="10" spans="2:10" ht="12.75">
      <c r="B10" s="1"/>
      <c r="C10" s="39"/>
      <c r="D10" s="23"/>
      <c r="E10" s="23"/>
      <c r="F10" s="23"/>
      <c r="G10" s="23"/>
      <c r="H10" s="23"/>
      <c r="I10" s="23"/>
      <c r="J10" s="24"/>
    </row>
    <row r="11" spans="2:10" ht="12.75">
      <c r="B11" s="1"/>
      <c r="C11" s="23"/>
      <c r="D11" s="23"/>
      <c r="E11" s="23"/>
      <c r="F11" s="23"/>
      <c r="G11" s="23"/>
      <c r="H11" s="23"/>
      <c r="I11" s="23"/>
      <c r="J11" s="24"/>
    </row>
    <row r="12" spans="2:10" ht="12.75">
      <c r="B12" s="1">
        <v>1</v>
      </c>
      <c r="C12" t="s">
        <v>80</v>
      </c>
      <c r="J12" s="4"/>
    </row>
    <row r="13" spans="2:10" ht="12.75">
      <c r="B13" s="1"/>
      <c r="C13" t="s">
        <v>81</v>
      </c>
      <c r="J13" s="4"/>
    </row>
    <row r="14" spans="2:10" ht="12.75">
      <c r="B14" s="1"/>
      <c r="C14" t="s">
        <v>82</v>
      </c>
      <c r="J14" s="4"/>
    </row>
    <row r="15" spans="2:10" ht="12.75">
      <c r="B15" s="1"/>
      <c r="C15" t="s">
        <v>83</v>
      </c>
      <c r="J15" s="4"/>
    </row>
    <row r="16" spans="2:10" ht="12.75">
      <c r="B16" s="1"/>
      <c r="J16" s="4"/>
    </row>
    <row r="17" spans="2:10" ht="12.75">
      <c r="B17" s="1">
        <v>2</v>
      </c>
      <c r="C17" t="s">
        <v>28</v>
      </c>
      <c r="J17" s="4"/>
    </row>
    <row r="18" spans="2:10" ht="12.75">
      <c r="B18" s="1"/>
      <c r="C18" t="s">
        <v>173</v>
      </c>
      <c r="J18" s="4"/>
    </row>
    <row r="19" spans="2:10" ht="12.75">
      <c r="B19" s="1"/>
      <c r="J19" s="4"/>
    </row>
    <row r="20" spans="2:10" ht="12.75">
      <c r="B20" s="1">
        <v>3</v>
      </c>
      <c r="C20" t="s">
        <v>84</v>
      </c>
      <c r="J20" s="4"/>
    </row>
    <row r="21" spans="2:10" ht="12.75">
      <c r="B21" s="1"/>
      <c r="C21" t="s">
        <v>174</v>
      </c>
      <c r="J21" s="4"/>
    </row>
    <row r="22" spans="2:10" ht="12.75">
      <c r="B22" s="1"/>
      <c r="J22" s="4"/>
    </row>
    <row r="23" spans="2:10" ht="12.75">
      <c r="B23" s="1">
        <v>4</v>
      </c>
      <c r="C23" t="s">
        <v>38</v>
      </c>
      <c r="J23" s="4"/>
    </row>
    <row r="24" spans="8:10" ht="12.75">
      <c r="H24" s="15"/>
      <c r="I24" s="40"/>
      <c r="J24" s="41"/>
    </row>
    <row r="25" spans="2:10" ht="12.75">
      <c r="B25" s="1"/>
      <c r="H25" s="5" t="s">
        <v>8</v>
      </c>
      <c r="I25" s="5"/>
      <c r="J25" s="10"/>
    </row>
    <row r="26" spans="8:10" ht="12.75">
      <c r="H26" s="5" t="s">
        <v>10</v>
      </c>
      <c r="I26" s="5"/>
      <c r="J26" s="10"/>
    </row>
    <row r="27" spans="2:10" ht="12.75">
      <c r="B27" s="1"/>
      <c r="H27" s="5" t="s">
        <v>12</v>
      </c>
      <c r="I27" s="5"/>
      <c r="J27" s="10"/>
    </row>
    <row r="28" spans="2:10" ht="12.75">
      <c r="B28" s="1"/>
      <c r="H28" s="42">
        <v>37256</v>
      </c>
      <c r="I28" s="43"/>
      <c r="J28" s="43"/>
    </row>
    <row r="29" spans="2:10" ht="12.75">
      <c r="B29" s="1"/>
      <c r="H29" s="44" t="s">
        <v>85</v>
      </c>
      <c r="I29" s="44"/>
      <c r="J29" s="44"/>
    </row>
    <row r="30" spans="2:10" ht="12.75">
      <c r="B30" s="1"/>
      <c r="H30" s="1"/>
      <c r="I30" s="1"/>
      <c r="J30" s="25"/>
    </row>
    <row r="31" spans="2:10" ht="12.75">
      <c r="B31" s="1"/>
      <c r="C31" t="s">
        <v>86</v>
      </c>
      <c r="H31" s="1"/>
      <c r="I31" s="1"/>
      <c r="J31" s="25"/>
    </row>
    <row r="32" spans="2:10" ht="12.75">
      <c r="B32" s="1"/>
      <c r="C32" s="45" t="s">
        <v>87</v>
      </c>
      <c r="H32" s="46">
        <f>-'[1]Qtr P&amp;L'!H44-H34</f>
        <v>0</v>
      </c>
      <c r="I32" s="46"/>
      <c r="J32" s="25"/>
    </row>
    <row r="33" spans="2:10" ht="12.75">
      <c r="B33" s="1"/>
      <c r="C33" t="s">
        <v>76</v>
      </c>
      <c r="H33" s="1"/>
      <c r="I33" s="1"/>
      <c r="J33" s="25"/>
    </row>
    <row r="34" spans="2:10" ht="12.75">
      <c r="B34" s="1"/>
      <c r="C34" s="45" t="s">
        <v>87</v>
      </c>
      <c r="H34" s="1">
        <v>0</v>
      </c>
      <c r="I34" s="1"/>
      <c r="J34" s="25"/>
    </row>
    <row r="35" spans="2:10" ht="12.75">
      <c r="B35" s="1"/>
      <c r="C35" t="s">
        <v>88</v>
      </c>
      <c r="H35" s="46">
        <f>SUM(H32:H34)</f>
        <v>0</v>
      </c>
      <c r="I35" s="1"/>
      <c r="J35" s="25"/>
    </row>
    <row r="36" spans="2:10" ht="12.75">
      <c r="B36" s="1"/>
      <c r="H36" s="1"/>
      <c r="I36" s="1"/>
      <c r="J36" s="25"/>
    </row>
    <row r="37" spans="2:10" ht="12.75">
      <c r="B37" s="1">
        <v>5</v>
      </c>
      <c r="C37" t="s">
        <v>89</v>
      </c>
      <c r="J37" s="4"/>
    </row>
    <row r="38" spans="2:10" ht="12.75">
      <c r="B38" s="1"/>
      <c r="C38" t="s">
        <v>90</v>
      </c>
      <c r="J38" s="4"/>
    </row>
    <row r="39" spans="2:10" ht="12.75">
      <c r="B39" s="1"/>
      <c r="C39" t="s">
        <v>91</v>
      </c>
      <c r="J39" s="4"/>
    </row>
    <row r="40" spans="2:10" ht="12.75">
      <c r="B40" s="1"/>
      <c r="J40" s="4"/>
    </row>
    <row r="41" spans="2:10" ht="12.75">
      <c r="B41" s="1">
        <v>6</v>
      </c>
      <c r="C41" t="s">
        <v>92</v>
      </c>
      <c r="J41" s="4"/>
    </row>
    <row r="42" spans="2:10" ht="12.75">
      <c r="B42" s="1"/>
      <c r="C42" t="s">
        <v>93</v>
      </c>
      <c r="J42" s="4"/>
    </row>
    <row r="43" spans="2:10" ht="12.75">
      <c r="B43" s="1"/>
      <c r="J43" s="4"/>
    </row>
    <row r="44" spans="2:10" ht="12.75">
      <c r="B44" s="1">
        <v>7</v>
      </c>
      <c r="C44" t="s">
        <v>94</v>
      </c>
      <c r="J44" s="4"/>
    </row>
    <row r="45" spans="2:10" ht="12.75">
      <c r="B45" s="1"/>
      <c r="C45" t="s">
        <v>95</v>
      </c>
      <c r="J45" s="4"/>
    </row>
    <row r="46" spans="2:10" ht="12.75">
      <c r="B46" s="1"/>
      <c r="J46" s="4"/>
    </row>
    <row r="47" spans="2:10" ht="12.75">
      <c r="B47" s="1">
        <v>8</v>
      </c>
      <c r="C47" t="s">
        <v>96</v>
      </c>
      <c r="J47" s="4"/>
    </row>
    <row r="48" spans="2:10" ht="12.75">
      <c r="B48" s="1"/>
      <c r="C48" t="s">
        <v>97</v>
      </c>
      <c r="J48" s="4"/>
    </row>
    <row r="49" spans="2:10" ht="12.75">
      <c r="B49" s="1"/>
      <c r="C49" t="s">
        <v>98</v>
      </c>
      <c r="J49" s="4"/>
    </row>
    <row r="50" spans="2:10" ht="12.75">
      <c r="B50" s="1"/>
      <c r="C50" t="s">
        <v>175</v>
      </c>
      <c r="J50" s="4"/>
    </row>
    <row r="51" spans="2:10" ht="12.75">
      <c r="B51" s="1"/>
      <c r="J51" s="4"/>
    </row>
    <row r="52" spans="2:10" ht="12.75">
      <c r="B52" s="1"/>
      <c r="J52" s="4"/>
    </row>
    <row r="53" spans="2:10" ht="12.75">
      <c r="B53" s="1"/>
      <c r="C53" s="23" t="s">
        <v>0</v>
      </c>
      <c r="D53" s="23"/>
      <c r="E53" s="23"/>
      <c r="F53" s="23"/>
      <c r="G53" s="23"/>
      <c r="H53" s="23"/>
      <c r="I53" s="23"/>
      <c r="J53" s="24"/>
    </row>
    <row r="54" spans="2:10" ht="12.75">
      <c r="B54" s="1"/>
      <c r="C54" s="23" t="s">
        <v>1</v>
      </c>
      <c r="D54" s="23"/>
      <c r="E54" s="23"/>
      <c r="F54" s="23"/>
      <c r="G54" s="23"/>
      <c r="H54" s="23"/>
      <c r="I54" s="23"/>
      <c r="J54" s="24"/>
    </row>
    <row r="55" spans="2:10" ht="12.75">
      <c r="B55" s="1"/>
      <c r="C55" s="23" t="s">
        <v>2</v>
      </c>
      <c r="D55" s="23"/>
      <c r="E55" s="23"/>
      <c r="F55" s="23"/>
      <c r="G55" s="23"/>
      <c r="H55" s="23"/>
      <c r="I55" s="23"/>
      <c r="J55" s="24"/>
    </row>
    <row r="56" spans="2:10" ht="12.75">
      <c r="B56" s="1"/>
      <c r="C56" s="23" t="s">
        <v>3</v>
      </c>
      <c r="D56" s="23"/>
      <c r="E56" s="23"/>
      <c r="F56" s="23"/>
      <c r="G56" s="23"/>
      <c r="H56" s="23"/>
      <c r="I56" s="23"/>
      <c r="J56" s="24"/>
    </row>
    <row r="57" spans="2:10" ht="12.75">
      <c r="B57" s="1"/>
      <c r="C57" s="23"/>
      <c r="D57" s="23"/>
      <c r="E57" s="23"/>
      <c r="F57" s="23"/>
      <c r="G57" s="23"/>
      <c r="H57" s="23"/>
      <c r="I57" s="23"/>
      <c r="J57" s="24"/>
    </row>
    <row r="58" spans="2:10" ht="12.75">
      <c r="B58" s="1"/>
      <c r="C58" s="23" t="s">
        <v>78</v>
      </c>
      <c r="D58" s="23"/>
      <c r="E58" s="23"/>
      <c r="F58" s="23"/>
      <c r="G58" s="23"/>
      <c r="H58" s="23"/>
      <c r="I58" s="23"/>
      <c r="J58" s="24"/>
    </row>
    <row r="59" spans="2:10" ht="12.75">
      <c r="B59" s="1"/>
      <c r="C59" s="39" t="str">
        <f>+C9</f>
        <v>31-DECEMBER-2001</v>
      </c>
      <c r="D59" s="23"/>
      <c r="E59" s="23"/>
      <c r="F59" s="23"/>
      <c r="G59" s="23"/>
      <c r="H59" s="23"/>
      <c r="I59" s="23"/>
      <c r="J59" s="24"/>
    </row>
    <row r="60" spans="2:10" ht="12.75">
      <c r="B60" s="1"/>
      <c r="C60" s="39"/>
      <c r="D60" s="23"/>
      <c r="E60" s="23"/>
      <c r="F60" s="23"/>
      <c r="G60" s="23"/>
      <c r="H60" s="23"/>
      <c r="I60" s="23"/>
      <c r="J60" s="24"/>
    </row>
    <row r="61" spans="2:10" ht="12.75">
      <c r="B61" s="1"/>
      <c r="C61" s="39"/>
      <c r="D61" s="23"/>
      <c r="E61" s="23"/>
      <c r="F61" s="23"/>
      <c r="G61" s="23"/>
      <c r="H61" s="23"/>
      <c r="I61" s="23"/>
      <c r="J61" s="24"/>
    </row>
    <row r="62" spans="2:10" ht="12.75">
      <c r="B62" s="1">
        <v>9</v>
      </c>
      <c r="C62" t="s">
        <v>99</v>
      </c>
      <c r="D62" s="23"/>
      <c r="E62" s="23"/>
      <c r="F62" s="23"/>
      <c r="G62" s="23"/>
      <c r="H62" s="23"/>
      <c r="I62" s="23"/>
      <c r="J62" s="24"/>
    </row>
    <row r="63" spans="2:10" ht="12.75">
      <c r="B63" s="1"/>
      <c r="C63" t="s">
        <v>100</v>
      </c>
      <c r="D63" s="23"/>
      <c r="E63" s="23"/>
      <c r="F63" s="23"/>
      <c r="G63" s="23"/>
      <c r="H63" s="23"/>
      <c r="I63" s="23"/>
      <c r="J63" s="24"/>
    </row>
    <row r="64" spans="2:10" ht="12.75">
      <c r="B64" s="1"/>
      <c r="C64" t="s">
        <v>101</v>
      </c>
      <c r="D64" s="23"/>
      <c r="E64" s="23"/>
      <c r="F64" s="23"/>
      <c r="G64" s="23"/>
      <c r="H64" s="23"/>
      <c r="I64" s="23"/>
      <c r="J64" s="24"/>
    </row>
    <row r="65" spans="2:10" ht="12.75">
      <c r="B65" s="1"/>
      <c r="C65" t="s">
        <v>102</v>
      </c>
      <c r="D65" s="23"/>
      <c r="E65" s="23"/>
      <c r="F65" s="23"/>
      <c r="G65" s="23"/>
      <c r="H65" s="23"/>
      <c r="I65" s="23"/>
      <c r="J65" s="24"/>
    </row>
    <row r="66" spans="2:10" ht="12.75">
      <c r="B66" s="1"/>
      <c r="C66" s="39"/>
      <c r="D66" s="23"/>
      <c r="E66" s="23"/>
      <c r="F66" s="23"/>
      <c r="G66" s="23"/>
      <c r="H66" s="23"/>
      <c r="I66" s="23"/>
      <c r="J66" s="24"/>
    </row>
    <row r="67" spans="2:10" ht="12.75">
      <c r="B67" s="1">
        <v>10</v>
      </c>
      <c r="C67" t="s">
        <v>103</v>
      </c>
      <c r="J67" s="4"/>
    </row>
    <row r="68" spans="2:10" ht="12.75">
      <c r="B68" s="1"/>
      <c r="C68" t="s">
        <v>104</v>
      </c>
      <c r="J68" s="4"/>
    </row>
    <row r="69" spans="2:10" ht="12.75">
      <c r="B69" s="1"/>
      <c r="I69" s="1" t="s">
        <v>50</v>
      </c>
      <c r="J69" s="1"/>
    </row>
    <row r="70" spans="2:10" ht="12.75">
      <c r="B70" s="1"/>
      <c r="I70" s="1" t="s">
        <v>51</v>
      </c>
      <c r="J70" s="1"/>
    </row>
    <row r="71" spans="2:10" ht="12.75">
      <c r="B71" s="1"/>
      <c r="I71" s="47">
        <f>+H28</f>
        <v>37256</v>
      </c>
      <c r="J71" s="47"/>
    </row>
    <row r="72" spans="2:10" ht="12.75">
      <c r="B72" s="1"/>
      <c r="I72" s="1" t="s">
        <v>15</v>
      </c>
      <c r="J72" s="1"/>
    </row>
    <row r="73" spans="2:10" ht="12.75">
      <c r="B73" s="1" t="s">
        <v>105</v>
      </c>
      <c r="C73" t="s">
        <v>64</v>
      </c>
      <c r="J73" s="34"/>
    </row>
    <row r="74" spans="2:10" ht="12.75">
      <c r="B74" s="1"/>
      <c r="C74" s="48" t="s">
        <v>106</v>
      </c>
      <c r="I74" s="1"/>
      <c r="J74" s="49"/>
    </row>
    <row r="75" spans="2:10" ht="12.75">
      <c r="B75" s="1"/>
      <c r="C75" t="s">
        <v>74</v>
      </c>
      <c r="I75" s="50">
        <v>0</v>
      </c>
      <c r="J75" s="51"/>
    </row>
    <row r="76" spans="2:10" ht="12.75">
      <c r="B76" s="1"/>
      <c r="C76" t="s">
        <v>107</v>
      </c>
      <c r="I76" s="50">
        <f>+'[1]B Sheet Qtr (2)'!O100</f>
        <v>2013</v>
      </c>
      <c r="J76" s="51"/>
    </row>
    <row r="77" spans="2:10" ht="12.75">
      <c r="B77" s="1"/>
      <c r="I77" s="52">
        <f>SUM(I75:I76)</f>
        <v>2013</v>
      </c>
      <c r="J77" s="51"/>
    </row>
    <row r="78" spans="2:10" ht="12.75">
      <c r="B78" s="1"/>
      <c r="C78" s="48" t="s">
        <v>108</v>
      </c>
      <c r="I78" s="50"/>
      <c r="J78" s="53"/>
    </row>
    <row r="79" spans="2:10" ht="12.75">
      <c r="B79" s="1"/>
      <c r="C79" t="s">
        <v>109</v>
      </c>
      <c r="I79" s="50">
        <f>+'[1]B Sheet Qtr (2)'!O98</f>
        <v>2575</v>
      </c>
      <c r="J79" s="53"/>
    </row>
    <row r="80" spans="2:10" ht="12.75">
      <c r="B80" s="1"/>
      <c r="C80" t="s">
        <v>110</v>
      </c>
      <c r="I80" s="50">
        <f>+'[1]B Sheet Qtr (2)'!O99</f>
        <v>149</v>
      </c>
      <c r="J80" s="53"/>
    </row>
    <row r="81" spans="2:10" ht="12.75">
      <c r="B81" s="1"/>
      <c r="C81" t="s">
        <v>167</v>
      </c>
      <c r="I81" s="50">
        <v>0</v>
      </c>
      <c r="J81" s="53"/>
    </row>
    <row r="82" spans="2:10" ht="12.75">
      <c r="B82" s="1"/>
      <c r="C82" t="s">
        <v>111</v>
      </c>
      <c r="I82" s="50">
        <f>+'[1]B Sheet Qtr (2)'!O101</f>
        <v>0</v>
      </c>
      <c r="J82" s="53"/>
    </row>
    <row r="83" spans="2:10" ht="12.75">
      <c r="B83" s="1"/>
      <c r="C83" t="s">
        <v>112</v>
      </c>
      <c r="I83" s="50">
        <f>+'[1]B Sheet Qtr (2)'!O102</f>
        <v>334</v>
      </c>
      <c r="J83" s="53"/>
    </row>
    <row r="84" spans="2:10" ht="12.75">
      <c r="B84" s="1"/>
      <c r="I84" s="54">
        <f>SUM(I79:I83)</f>
        <v>3058</v>
      </c>
      <c r="J84" s="53"/>
    </row>
    <row r="85" spans="2:10" ht="12.75">
      <c r="B85" s="1"/>
      <c r="I85" s="54">
        <f>+I77+I84</f>
        <v>5071</v>
      </c>
      <c r="J85" s="53"/>
    </row>
    <row r="86" spans="2:10" ht="12.75">
      <c r="B86" s="1" t="s">
        <v>113</v>
      </c>
      <c r="C86" s="48" t="s">
        <v>74</v>
      </c>
      <c r="J86" s="34"/>
    </row>
    <row r="87" spans="2:10" ht="12.75">
      <c r="B87" s="1"/>
      <c r="C87" t="s">
        <v>114</v>
      </c>
      <c r="I87" s="50"/>
      <c r="J87" s="53"/>
    </row>
    <row r="88" spans="2:10" ht="12.75">
      <c r="B88" s="1"/>
      <c r="C88" s="48" t="s">
        <v>106</v>
      </c>
      <c r="I88" s="50"/>
      <c r="J88" s="53"/>
    </row>
    <row r="89" spans="2:10" ht="12.75">
      <c r="B89" s="1"/>
      <c r="C89" t="s">
        <v>115</v>
      </c>
      <c r="I89" s="50">
        <v>0</v>
      </c>
      <c r="J89" s="53"/>
    </row>
    <row r="90" spans="2:10" ht="12.75">
      <c r="B90" s="1"/>
      <c r="C90" t="s">
        <v>116</v>
      </c>
      <c r="I90" s="50">
        <f>+'[1]B Sheet Qtr (2)'!K95</f>
        <v>2005</v>
      </c>
      <c r="J90" s="53"/>
    </row>
    <row r="91" spans="2:10" ht="12.75">
      <c r="B91" s="1"/>
      <c r="I91" s="54">
        <f>SUM(I89:I90)</f>
        <v>2005</v>
      </c>
      <c r="J91" s="53"/>
    </row>
    <row r="92" spans="2:10" ht="12.75">
      <c r="B92" s="1"/>
      <c r="C92" s="48" t="s">
        <v>108</v>
      </c>
      <c r="I92" s="50"/>
      <c r="J92" s="53"/>
    </row>
    <row r="93" spans="2:10" ht="12.75">
      <c r="B93" s="1"/>
      <c r="C93" t="s">
        <v>115</v>
      </c>
      <c r="I93" s="50">
        <f>'[1]B Sheet Qtr (2)'!K106</f>
        <v>334</v>
      </c>
      <c r="J93" s="53"/>
    </row>
    <row r="94" spans="2:10" ht="12.75">
      <c r="B94" s="1"/>
      <c r="C94" t="s">
        <v>116</v>
      </c>
      <c r="I94" s="50">
        <f>'[1]B Sheet Qtr (2)'!K107</f>
        <v>0</v>
      </c>
      <c r="J94" s="53"/>
    </row>
    <row r="95" spans="2:10" ht="12.75">
      <c r="B95" s="1"/>
      <c r="I95" s="54">
        <f>SUM(I93:I94)</f>
        <v>334</v>
      </c>
      <c r="J95" s="53"/>
    </row>
    <row r="96" spans="2:10" ht="12.75">
      <c r="B96" s="1"/>
      <c r="I96" s="54">
        <f>+I91+I95</f>
        <v>2339</v>
      </c>
      <c r="J96" s="53"/>
    </row>
    <row r="97" spans="2:10" ht="12.75">
      <c r="B97" s="1"/>
      <c r="C97" t="s">
        <v>117</v>
      </c>
      <c r="I97" s="50"/>
      <c r="J97" s="55"/>
    </row>
    <row r="98" spans="2:10" ht="12.75">
      <c r="B98" s="1"/>
      <c r="I98" s="56">
        <f>-I89-I93</f>
        <v>-334</v>
      </c>
      <c r="J98" s="53"/>
    </row>
    <row r="99" spans="2:10" ht="12.75">
      <c r="B99" s="1"/>
      <c r="I99" s="57">
        <f>SUM(I96:I98)</f>
        <v>2005</v>
      </c>
      <c r="J99" s="58"/>
    </row>
    <row r="100" spans="2:10" ht="12.75">
      <c r="B100" s="1"/>
      <c r="I100" s="64"/>
      <c r="J100" s="58"/>
    </row>
    <row r="101" spans="2:10" ht="12.75">
      <c r="B101" s="1"/>
      <c r="C101" t="s">
        <v>168</v>
      </c>
      <c r="I101" s="64"/>
      <c r="J101" s="58"/>
    </row>
    <row r="102" spans="2:10" ht="12.75">
      <c r="B102" s="1"/>
      <c r="I102" s="46"/>
      <c r="J102" s="59"/>
    </row>
    <row r="103" spans="2:10" ht="12.75">
      <c r="B103" s="1">
        <v>11</v>
      </c>
      <c r="C103" t="s">
        <v>118</v>
      </c>
      <c r="J103" s="4"/>
    </row>
    <row r="104" spans="2:10" ht="12.75">
      <c r="B104" s="1"/>
      <c r="C104" t="s">
        <v>119</v>
      </c>
      <c r="J104" s="4"/>
    </row>
    <row r="105" spans="2:10" ht="12.75">
      <c r="B105" s="1"/>
      <c r="C105" t="s">
        <v>120</v>
      </c>
      <c r="J105" s="4"/>
    </row>
    <row r="106" spans="2:10" ht="12.75">
      <c r="B106" s="1"/>
      <c r="C106" t="s">
        <v>121</v>
      </c>
      <c r="J106" s="4"/>
    </row>
    <row r="107" spans="2:10" ht="12.75">
      <c r="B107" s="1"/>
      <c r="J107" s="4"/>
    </row>
    <row r="108" spans="2:10" ht="12.75">
      <c r="B108" s="1"/>
      <c r="J108" s="4"/>
    </row>
    <row r="109" spans="2:10" ht="12.75">
      <c r="B109" s="1"/>
      <c r="J109" s="4"/>
    </row>
    <row r="110" spans="2:10" ht="12.75">
      <c r="B110" s="1"/>
      <c r="C110" s="15"/>
      <c r="J110" s="4"/>
    </row>
    <row r="111" spans="2:10" ht="12.75">
      <c r="B111" s="1"/>
      <c r="C111" s="23" t="s">
        <v>0</v>
      </c>
      <c r="D111" s="23"/>
      <c r="E111" s="23"/>
      <c r="F111" s="23"/>
      <c r="G111" s="23"/>
      <c r="H111" s="23"/>
      <c r="I111" s="23"/>
      <c r="J111" s="24"/>
    </row>
    <row r="112" spans="2:10" ht="12.75">
      <c r="B112" s="1"/>
      <c r="C112" s="23" t="s">
        <v>1</v>
      </c>
      <c r="D112" s="23"/>
      <c r="E112" s="23"/>
      <c r="F112" s="23"/>
      <c r="G112" s="23"/>
      <c r="H112" s="23"/>
      <c r="I112" s="23"/>
      <c r="J112" s="24"/>
    </row>
    <row r="113" spans="2:10" ht="12.75">
      <c r="B113" s="1"/>
      <c r="C113" s="23" t="s">
        <v>2</v>
      </c>
      <c r="D113" s="23"/>
      <c r="E113" s="23"/>
      <c r="F113" s="23"/>
      <c r="G113" s="23"/>
      <c r="H113" s="23"/>
      <c r="I113" s="23"/>
      <c r="J113" s="24"/>
    </row>
    <row r="114" spans="2:10" ht="12.75">
      <c r="B114" s="1"/>
      <c r="C114" s="23" t="s">
        <v>3</v>
      </c>
      <c r="D114" s="23"/>
      <c r="E114" s="23"/>
      <c r="F114" s="23"/>
      <c r="G114" s="23"/>
      <c r="H114" s="23"/>
      <c r="I114" s="23"/>
      <c r="J114" s="24"/>
    </row>
    <row r="115" spans="2:10" ht="12.75">
      <c r="B115" s="1"/>
      <c r="C115" s="23"/>
      <c r="D115" s="23"/>
      <c r="E115" s="23"/>
      <c r="F115" s="23"/>
      <c r="G115" s="23"/>
      <c r="H115" s="23"/>
      <c r="I115" s="23"/>
      <c r="J115" s="24"/>
    </row>
    <row r="116" spans="2:10" ht="12.75">
      <c r="B116" s="1"/>
      <c r="C116" s="23" t="s">
        <v>78</v>
      </c>
      <c r="D116" s="23"/>
      <c r="E116" s="23"/>
      <c r="F116" s="23"/>
      <c r="G116" s="23"/>
      <c r="H116" s="23"/>
      <c r="I116" s="23"/>
      <c r="J116" s="24"/>
    </row>
    <row r="117" spans="2:10" ht="12.75">
      <c r="B117" s="1"/>
      <c r="C117" s="39" t="str">
        <f>+C9</f>
        <v>31-DECEMBER-2001</v>
      </c>
      <c r="D117" s="23"/>
      <c r="E117" s="23"/>
      <c r="F117" s="23"/>
      <c r="G117" s="23"/>
      <c r="H117" s="23"/>
      <c r="I117" s="23"/>
      <c r="J117" s="24"/>
    </row>
    <row r="118" spans="2:10" ht="12.75">
      <c r="B118" s="1"/>
      <c r="C118" s="39"/>
      <c r="D118" s="23"/>
      <c r="E118" s="23"/>
      <c r="F118" s="23"/>
      <c r="G118" s="23"/>
      <c r="H118" s="23"/>
      <c r="I118" s="23"/>
      <c r="J118" s="24"/>
    </row>
    <row r="119" spans="2:10" ht="12.75">
      <c r="B119" s="1"/>
      <c r="C119" s="15"/>
      <c r="J119" s="4"/>
    </row>
    <row r="120" spans="2:10" ht="12.75">
      <c r="B120" s="1">
        <v>12</v>
      </c>
      <c r="C120" t="s">
        <v>122</v>
      </c>
      <c r="J120" s="4"/>
    </row>
    <row r="121" spans="2:10" ht="12.75">
      <c r="B121" s="1"/>
      <c r="C121" t="s">
        <v>170</v>
      </c>
      <c r="J121" s="4"/>
    </row>
    <row r="122" spans="2:10" ht="12.75">
      <c r="B122" s="1"/>
      <c r="C122" t="s">
        <v>123</v>
      </c>
      <c r="J122" s="4"/>
    </row>
    <row r="123" spans="2:10" ht="12.75">
      <c r="B123" s="1"/>
      <c r="C123" s="15"/>
      <c r="J123" s="4"/>
    </row>
    <row r="124" spans="2:10" ht="12.75">
      <c r="B124" s="1">
        <v>13</v>
      </c>
      <c r="C124" t="s">
        <v>124</v>
      </c>
      <c r="J124" s="4"/>
    </row>
    <row r="125" spans="2:10" ht="12.75">
      <c r="B125" s="1"/>
      <c r="C125" t="s">
        <v>169</v>
      </c>
      <c r="J125" s="4"/>
    </row>
    <row r="126" spans="2:10" ht="12.75">
      <c r="B126" s="1"/>
      <c r="C126" t="s">
        <v>125</v>
      </c>
      <c r="J126" s="4"/>
    </row>
    <row r="127" spans="2:10" ht="12.75">
      <c r="B127" s="1"/>
      <c r="C127" t="s">
        <v>126</v>
      </c>
      <c r="J127" s="4"/>
    </row>
    <row r="128" spans="2:10" ht="12.75">
      <c r="B128" s="1"/>
      <c r="J128" s="4"/>
    </row>
    <row r="129" spans="2:10" ht="12.75">
      <c r="B129" s="1">
        <v>14</v>
      </c>
      <c r="C129" t="s">
        <v>127</v>
      </c>
      <c r="J129" s="4"/>
    </row>
    <row r="130" spans="2:10" ht="12.75">
      <c r="B130" s="1"/>
      <c r="C130" t="s">
        <v>171</v>
      </c>
      <c r="J130" s="4"/>
    </row>
    <row r="131" spans="2:10" ht="12.75">
      <c r="B131" s="1"/>
      <c r="C131" t="s">
        <v>128</v>
      </c>
      <c r="J131" s="4"/>
    </row>
    <row r="132" spans="2:10" ht="12.75">
      <c r="B132" s="1"/>
      <c r="J132" s="4"/>
    </row>
    <row r="133" spans="2:10" ht="12.75">
      <c r="B133" s="1">
        <v>15</v>
      </c>
      <c r="C133" t="s">
        <v>129</v>
      </c>
      <c r="J133" s="4"/>
    </row>
    <row r="134" spans="2:10" ht="12.75">
      <c r="B134" s="1"/>
      <c r="C134" s="60" t="s">
        <v>130</v>
      </c>
      <c r="J134" s="4"/>
    </row>
    <row r="135" spans="2:10" ht="12.75">
      <c r="B135" s="1"/>
      <c r="H135" s="1" t="s">
        <v>17</v>
      </c>
      <c r="I135" s="1" t="s">
        <v>131</v>
      </c>
      <c r="J135" s="26" t="s">
        <v>132</v>
      </c>
    </row>
    <row r="136" spans="2:10" ht="12.75">
      <c r="B136" s="1"/>
      <c r="H136" s="1"/>
      <c r="I136" s="1" t="s">
        <v>133</v>
      </c>
      <c r="J136" s="26" t="s">
        <v>134</v>
      </c>
    </row>
    <row r="137" spans="2:10" ht="12.75">
      <c r="B137" s="1"/>
      <c r="H137" s="1" t="s">
        <v>135</v>
      </c>
      <c r="I137" s="1" t="s">
        <v>135</v>
      </c>
      <c r="J137" s="1" t="s">
        <v>135</v>
      </c>
    </row>
    <row r="138" spans="2:10" ht="12.75">
      <c r="B138" s="1"/>
      <c r="H138" s="47">
        <f>+$H$28</f>
        <v>37256</v>
      </c>
      <c r="I138" s="47">
        <f>+$H$28</f>
        <v>37256</v>
      </c>
      <c r="J138" s="47">
        <f>+$H$28</f>
        <v>37256</v>
      </c>
    </row>
    <row r="139" spans="2:10" ht="12.75">
      <c r="B139" s="1"/>
      <c r="H139" s="1" t="s">
        <v>15</v>
      </c>
      <c r="I139" s="1" t="s">
        <v>15</v>
      </c>
      <c r="J139" s="1" t="s">
        <v>15</v>
      </c>
    </row>
    <row r="140" spans="2:10" ht="12.75">
      <c r="B140" s="1"/>
      <c r="J140" s="4"/>
    </row>
    <row r="141" spans="2:10" ht="12.75">
      <c r="B141" s="1"/>
      <c r="C141" t="s">
        <v>136</v>
      </c>
      <c r="H141" s="61">
        <f>+'[1]Qtr P&amp;L (2)'!L55-'[1]Qtr P&amp;L (2)'!H55</f>
        <v>4595</v>
      </c>
      <c r="I141" s="61">
        <f>+'[1]Qtr P&amp;L (2)'!L73-'[1]Qtr P&amp;L (2)'!H73</f>
        <v>419</v>
      </c>
      <c r="J141" s="61">
        <f>+'[1]B Sheet Qtr (2)'!O8+'[1]B Sheet Qtr (2)'!O11+'[1]B Sheet Qtr (2)'!O12+'[1]B Sheet Qtr (2)'!O14+'[1]B Sheet Qtr (2)'!O22-'[1]B Sheet Qtr (2)'!H8-'[1]B Sheet Qtr (2)'!H11-'[1]B Sheet Qtr (2)'!H12-'[1]B Sheet Qtr (2)'!H14-'[1]B Sheet Qtr (2)'!H22</f>
        <v>20620</v>
      </c>
    </row>
    <row r="142" spans="2:10" ht="12.75">
      <c r="B142" s="1"/>
      <c r="C142" t="s">
        <v>137</v>
      </c>
      <c r="H142" s="61">
        <f>+'[1]Qtr P&amp;L (2)'!H55</f>
        <v>403</v>
      </c>
      <c r="I142" s="61">
        <f>+'[1]Qtr P&amp;L (2)'!H67</f>
        <v>-19</v>
      </c>
      <c r="J142" s="61">
        <f>+'[1]B Sheet Qtr (2)'!H8+'[1]B Sheet Qtr (2)'!H11+'[1]B Sheet Qtr (2)'!H12+'[1]B Sheet Qtr (2)'!H14+'[1]B Sheet Qtr (2)'!H22</f>
        <v>794</v>
      </c>
    </row>
    <row r="143" spans="2:10" ht="12.75">
      <c r="B143" s="1"/>
      <c r="H143" s="61"/>
      <c r="I143" s="61"/>
      <c r="J143" s="61"/>
    </row>
    <row r="144" spans="2:10" ht="12.75">
      <c r="B144" s="1"/>
      <c r="C144" t="s">
        <v>88</v>
      </c>
      <c r="H144" s="61">
        <f>SUM(H141:H143)</f>
        <v>4998</v>
      </c>
      <c r="I144" s="61">
        <f>SUM(I141:I143)</f>
        <v>400</v>
      </c>
      <c r="J144" s="61">
        <f>SUM(J141:J143)</f>
        <v>21414</v>
      </c>
    </row>
    <row r="145" spans="2:10" ht="12.75">
      <c r="B145" s="1"/>
      <c r="H145" s="17"/>
      <c r="I145" s="17"/>
      <c r="J145" s="61"/>
    </row>
    <row r="146" spans="2:10" ht="12.75">
      <c r="B146" s="1"/>
      <c r="C146" s="60" t="s">
        <v>138</v>
      </c>
      <c r="H146" s="17"/>
      <c r="I146" s="17"/>
      <c r="J146" s="61"/>
    </row>
    <row r="147" spans="2:10" ht="12.75">
      <c r="B147" s="1"/>
      <c r="C147" t="s">
        <v>139</v>
      </c>
      <c r="H147" s="17">
        <f>+'[1]Qtr P&amp;L (2)'!G55</f>
        <v>1633</v>
      </c>
      <c r="I147" s="17">
        <f>+'[1]Qtr P&amp;L (2)'!G73</f>
        <v>535</v>
      </c>
      <c r="J147" s="17">
        <f>+'[1]B Sheet Qtr (2)'!E8+'[1]B Sheet Qtr (2)'!E11+'[1]B Sheet Qtr (2)'!E22</f>
        <v>1761</v>
      </c>
    </row>
    <row r="148" spans="2:10" ht="12.75">
      <c r="B148" s="1"/>
      <c r="C148" t="s">
        <v>140</v>
      </c>
      <c r="H148" s="17">
        <f>+'[1]Qtr P&amp;L (2)'!F55+'[1]Qtr P&amp;L (2)'!H55</f>
        <v>3010</v>
      </c>
      <c r="I148" s="17">
        <f>+'[1]Qtr P&amp;L (2)'!F73+'[1]Qtr P&amp;L (2)'!H73</f>
        <v>462</v>
      </c>
      <c r="J148" s="61">
        <f>+'[1]B Sheet Qtr (2)'!D8+'[1]B Sheet Qtr (2)'!D11+'[1]B Sheet Qtr (2)'!D22+'[1]B Sheet Qtr (2)'!F8+'[1]B Sheet Qtr (2)'!F11+'[1]B Sheet Qtr (2)'!F22</f>
        <v>3936</v>
      </c>
    </row>
    <row r="149" spans="2:10" ht="12.75">
      <c r="B149" s="1"/>
      <c r="C149" t="s">
        <v>141</v>
      </c>
      <c r="H149" s="17">
        <f>+'[1]Qtr P&amp;L (2)'!E55+'[1]Qtr P&amp;L (2)'!J55</f>
        <v>355</v>
      </c>
      <c r="I149" s="17">
        <f>+'[1]Qtr P&amp;L (2)'!E73</f>
        <v>-597</v>
      </c>
      <c r="J149" s="61">
        <f>+'[1]B Sheet Qtr (2)'!O8+'[1]B Sheet Qtr (2)'!O11+'[1]B Sheet Qtr (2)'!O12+'[1]B Sheet Qtr (2)'!O14+'[1]B Sheet Qtr (2)'!O22-'[1]B Sheet Qtr (2)'!F8-'[1]B Sheet Qtr (2)'!F11-'[1]B Sheet Qtr (2)'!F22-'[1]B Sheet Qtr (2)'!D8-'[1]B Sheet Qtr (2)'!D11-'[1]B Sheet Qtr (2)'!D22-'[1]B Sheet Qtr (2)'!E8-'[1]B Sheet Qtr (2)'!E11-'[1]B Sheet Qtr (2)'!E22</f>
        <v>15717</v>
      </c>
    </row>
    <row r="150" spans="2:10" ht="12.75">
      <c r="B150" s="1"/>
      <c r="H150" s="17"/>
      <c r="I150" s="17"/>
      <c r="J150" s="61"/>
    </row>
    <row r="151" spans="2:10" ht="12.75">
      <c r="B151" s="1"/>
      <c r="C151" t="s">
        <v>88</v>
      </c>
      <c r="H151" s="61">
        <f>SUM(H147:H150)</f>
        <v>4998</v>
      </c>
      <c r="I151" s="61">
        <f>SUM(I147:I150)</f>
        <v>400</v>
      </c>
      <c r="J151" s="61">
        <f>SUM(J147:J150)</f>
        <v>21414</v>
      </c>
    </row>
    <row r="152" spans="2:10" ht="12.75">
      <c r="B152" s="1"/>
      <c r="J152" s="4"/>
    </row>
    <row r="153" spans="2:10" ht="12.75">
      <c r="B153" s="1">
        <v>16</v>
      </c>
      <c r="C153" s="62" t="s">
        <v>142</v>
      </c>
      <c r="J153" s="4"/>
    </row>
    <row r="154" spans="2:10" ht="12.75">
      <c r="B154" s="1"/>
      <c r="C154" s="15" t="s">
        <v>143</v>
      </c>
      <c r="J154" s="4"/>
    </row>
    <row r="155" spans="2:10" ht="12.75">
      <c r="B155" s="1"/>
      <c r="C155" s="15" t="s">
        <v>144</v>
      </c>
      <c r="J155" s="4"/>
    </row>
    <row r="156" spans="2:10" ht="12.75">
      <c r="B156" s="1"/>
      <c r="C156" s="15" t="s">
        <v>145</v>
      </c>
      <c r="J156" s="4"/>
    </row>
    <row r="157" spans="2:10" ht="12.75">
      <c r="B157" s="1"/>
      <c r="C157" s="15" t="s">
        <v>146</v>
      </c>
      <c r="J157" s="4"/>
    </row>
    <row r="158" spans="2:10" ht="12.75">
      <c r="B158" s="1"/>
      <c r="C158" s="15" t="s">
        <v>147</v>
      </c>
      <c r="J158" s="4"/>
    </row>
    <row r="159" spans="2:10" ht="12.75">
      <c r="B159" s="1"/>
      <c r="C159" s="15" t="s">
        <v>26</v>
      </c>
      <c r="J159" s="4"/>
    </row>
    <row r="160" spans="2:10" ht="12.75">
      <c r="B160" s="1"/>
      <c r="J160" s="4"/>
    </row>
    <row r="161" spans="2:10" ht="12.75">
      <c r="B161" s="1"/>
      <c r="J161" s="4"/>
    </row>
    <row r="162" spans="2:10" ht="12.75">
      <c r="B162" s="1"/>
      <c r="J162" s="4"/>
    </row>
    <row r="163" spans="2:10" ht="12.75">
      <c r="B163" s="1"/>
      <c r="J163" s="4"/>
    </row>
    <row r="164" spans="2:10" ht="12.75">
      <c r="B164" s="1"/>
      <c r="J164" s="4"/>
    </row>
    <row r="165" spans="2:10" ht="12.75">
      <c r="B165" s="1"/>
      <c r="J165" s="4"/>
    </row>
    <row r="166" spans="2:10" ht="12.75">
      <c r="B166" s="1"/>
      <c r="J166" s="4"/>
    </row>
    <row r="167" spans="2:10" ht="12.75">
      <c r="B167" s="1"/>
      <c r="C167" s="23" t="s">
        <v>0</v>
      </c>
      <c r="D167" s="23"/>
      <c r="E167" s="23"/>
      <c r="F167" s="23"/>
      <c r="G167" s="23"/>
      <c r="H167" s="23"/>
      <c r="I167" s="23"/>
      <c r="J167" s="24"/>
    </row>
    <row r="168" spans="2:10" ht="12.75">
      <c r="B168" s="1"/>
      <c r="C168" s="23" t="s">
        <v>1</v>
      </c>
      <c r="D168" s="23"/>
      <c r="E168" s="23"/>
      <c r="F168" s="23"/>
      <c r="G168" s="23"/>
      <c r="H168" s="23"/>
      <c r="I168" s="23"/>
      <c r="J168" s="24"/>
    </row>
    <row r="169" spans="2:10" ht="12.75">
      <c r="B169" s="1"/>
      <c r="C169" s="23" t="s">
        <v>2</v>
      </c>
      <c r="D169" s="23"/>
      <c r="E169" s="23"/>
      <c r="F169" s="23"/>
      <c r="G169" s="23"/>
      <c r="H169" s="23"/>
      <c r="I169" s="23"/>
      <c r="J169" s="24"/>
    </row>
    <row r="170" spans="2:10" ht="12.75">
      <c r="B170" s="1"/>
      <c r="C170" s="23" t="s">
        <v>3</v>
      </c>
      <c r="D170" s="23"/>
      <c r="E170" s="23"/>
      <c r="F170" s="23"/>
      <c r="G170" s="23"/>
      <c r="H170" s="23"/>
      <c r="I170" s="23"/>
      <c r="J170" s="24"/>
    </row>
    <row r="171" spans="2:10" ht="12.75">
      <c r="B171" s="1"/>
      <c r="C171" s="23"/>
      <c r="D171" s="23"/>
      <c r="E171" s="23"/>
      <c r="F171" s="23"/>
      <c r="G171" s="23"/>
      <c r="H171" s="23"/>
      <c r="I171" s="23"/>
      <c r="J171" s="24"/>
    </row>
    <row r="172" spans="2:10" ht="12.75">
      <c r="B172" s="1"/>
      <c r="C172" s="23" t="s">
        <v>78</v>
      </c>
      <c r="D172" s="23"/>
      <c r="E172" s="23"/>
      <c r="F172" s="23"/>
      <c r="G172" s="23"/>
      <c r="H172" s="23"/>
      <c r="I172" s="23"/>
      <c r="J172" s="24"/>
    </row>
    <row r="173" spans="2:10" ht="12.75">
      <c r="B173" s="1"/>
      <c r="C173" s="39" t="str">
        <f>+C9</f>
        <v>31-DECEMBER-2001</v>
      </c>
      <c r="D173" s="23"/>
      <c r="E173" s="23"/>
      <c r="F173" s="23"/>
      <c r="G173" s="23"/>
      <c r="H173" s="23"/>
      <c r="I173" s="23"/>
      <c r="J173" s="24"/>
    </row>
    <row r="174" spans="2:10" ht="12.75">
      <c r="B174" s="1"/>
      <c r="C174" s="39"/>
      <c r="D174" s="23"/>
      <c r="E174" s="23"/>
      <c r="F174" s="23"/>
      <c r="G174" s="23"/>
      <c r="H174" s="23"/>
      <c r="I174" s="23"/>
      <c r="J174" s="24"/>
    </row>
    <row r="175" spans="2:10" ht="12.75">
      <c r="B175" s="1"/>
      <c r="J175" s="4"/>
    </row>
    <row r="176" spans="2:10" ht="12.75">
      <c r="B176" s="1">
        <v>17</v>
      </c>
      <c r="C176" s="62" t="s">
        <v>148</v>
      </c>
      <c r="J176" s="4"/>
    </row>
    <row r="177" spans="2:10" ht="12.75">
      <c r="B177" s="1"/>
      <c r="C177" t="s">
        <v>149</v>
      </c>
      <c r="J177" s="4"/>
    </row>
    <row r="178" spans="2:10" ht="12.75">
      <c r="B178" s="1"/>
      <c r="C178" t="s">
        <v>150</v>
      </c>
      <c r="J178" s="4"/>
    </row>
    <row r="179" spans="2:10" ht="12.75">
      <c r="B179" s="1"/>
      <c r="C179" t="s">
        <v>151</v>
      </c>
      <c r="J179" s="4"/>
    </row>
    <row r="180" spans="2:10" ht="12.75">
      <c r="B180" s="1"/>
      <c r="C180" t="s">
        <v>147</v>
      </c>
      <c r="J180" s="4"/>
    </row>
    <row r="181" spans="2:10" ht="12.75">
      <c r="B181" s="1"/>
      <c r="J181" s="4"/>
    </row>
    <row r="182" spans="2:10" ht="12.75">
      <c r="B182" s="1">
        <v>18</v>
      </c>
      <c r="C182" t="s">
        <v>152</v>
      </c>
      <c r="J182" s="4"/>
    </row>
    <row r="183" spans="2:10" ht="12.75">
      <c r="B183" s="1"/>
      <c r="C183" t="s">
        <v>153</v>
      </c>
      <c r="J183" s="4"/>
    </row>
    <row r="184" spans="2:10" ht="12.75">
      <c r="B184" s="1"/>
      <c r="C184" t="s">
        <v>154</v>
      </c>
      <c r="J184" s="4"/>
    </row>
    <row r="185" spans="2:10" ht="12.75">
      <c r="B185" s="1"/>
      <c r="J185" s="4"/>
    </row>
    <row r="186" spans="2:10" ht="12.75">
      <c r="B186" s="1">
        <v>19</v>
      </c>
      <c r="C186" t="s">
        <v>155</v>
      </c>
      <c r="J186" s="4"/>
    </row>
    <row r="187" spans="2:10" ht="12.75">
      <c r="B187" s="1"/>
      <c r="C187" t="s">
        <v>156</v>
      </c>
      <c r="J187" s="4"/>
    </row>
    <row r="188" spans="2:10" ht="12.75">
      <c r="B188" s="1"/>
      <c r="C188" t="s">
        <v>176</v>
      </c>
      <c r="J188" s="4"/>
    </row>
    <row r="189" spans="2:10" ht="12.75">
      <c r="B189" s="1"/>
      <c r="C189" t="s">
        <v>157</v>
      </c>
      <c r="J189" s="4"/>
    </row>
    <row r="190" spans="2:10" ht="12.75">
      <c r="B190" s="1"/>
      <c r="C190" t="s">
        <v>158</v>
      </c>
      <c r="J190" s="4"/>
    </row>
    <row r="191" spans="2:10" ht="12.75">
      <c r="B191" s="1"/>
      <c r="J191" s="4"/>
    </row>
    <row r="192" spans="2:10" ht="12.75">
      <c r="B192" s="1">
        <v>20</v>
      </c>
      <c r="C192" t="s">
        <v>159</v>
      </c>
      <c r="J192" s="4"/>
    </row>
    <row r="193" spans="2:10" ht="12.75">
      <c r="B193" s="1"/>
      <c r="C193" t="s">
        <v>160</v>
      </c>
      <c r="J193" s="4"/>
    </row>
    <row r="194" spans="2:10" ht="12.75">
      <c r="B194" s="1"/>
      <c r="J194" s="4"/>
    </row>
    <row r="195" spans="2:10" ht="12.75">
      <c r="B195" s="1">
        <v>21</v>
      </c>
      <c r="C195" t="s">
        <v>161</v>
      </c>
      <c r="J195" s="4"/>
    </row>
    <row r="196" spans="2:10" ht="12.75">
      <c r="B196" s="1"/>
      <c r="C196" t="s">
        <v>162</v>
      </c>
      <c r="J196" s="4"/>
    </row>
    <row r="197" spans="2:10" ht="12.75">
      <c r="B197" s="1"/>
      <c r="J197" s="4"/>
    </row>
    <row r="198" spans="2:10" ht="12.75">
      <c r="B198" s="1"/>
      <c r="J198" s="4"/>
    </row>
    <row r="199" spans="2:10" ht="12.75">
      <c r="B199" s="1"/>
      <c r="J199" s="4"/>
    </row>
    <row r="200" spans="2:10" ht="12.75">
      <c r="B200" s="1"/>
      <c r="J200" s="4"/>
    </row>
    <row r="201" spans="2:10" ht="12.75">
      <c r="B201" s="1"/>
      <c r="J201" s="4"/>
    </row>
    <row r="202" spans="2:10" ht="12.75">
      <c r="B202" s="1"/>
      <c r="J202" s="4"/>
    </row>
    <row r="203" spans="2:10" ht="12.75">
      <c r="B203" s="1"/>
      <c r="J203" s="4"/>
    </row>
    <row r="204" spans="2:10" ht="12.75">
      <c r="B204" s="1"/>
      <c r="J204" s="4"/>
    </row>
    <row r="205" spans="2:10" ht="12.75">
      <c r="B205" s="1"/>
      <c r="C205" t="s">
        <v>163</v>
      </c>
      <c r="J205" s="4"/>
    </row>
    <row r="206" spans="2:10" ht="12.75">
      <c r="B206" s="1"/>
      <c r="J206" s="4"/>
    </row>
    <row r="207" spans="2:10" ht="12.75">
      <c r="B207" s="1"/>
      <c r="C207" s="48" t="s">
        <v>164</v>
      </c>
      <c r="J207" s="4"/>
    </row>
    <row r="208" spans="2:10" ht="12.75">
      <c r="B208" s="1"/>
      <c r="C208" s="63" t="s">
        <v>165</v>
      </c>
      <c r="J208" s="4"/>
    </row>
    <row r="209" spans="2:10" ht="12.75">
      <c r="B209" s="1"/>
      <c r="C209" t="s">
        <v>166</v>
      </c>
      <c r="J209" s="4"/>
    </row>
    <row r="210" spans="2:10" ht="12.75">
      <c r="B210" s="1"/>
      <c r="J210" s="4"/>
    </row>
    <row r="211" spans="2:10" ht="12.75">
      <c r="B211" s="1"/>
      <c r="C211" t="s">
        <v>172</v>
      </c>
      <c r="J211" s="4"/>
    </row>
    <row r="212" spans="2:10" ht="12.75">
      <c r="B212" s="1"/>
      <c r="J212" s="4"/>
    </row>
    <row r="213" spans="2:10" ht="12.75">
      <c r="B213" s="1"/>
      <c r="J213" s="4"/>
    </row>
    <row r="214" spans="2:10" ht="12.75">
      <c r="B214" s="1"/>
      <c r="J214" s="4"/>
    </row>
  </sheetData>
  <printOptions/>
  <pageMargins left="0.75" right="0.75" top="1" bottom="1" header="0.5" footer="0.5"/>
  <pageSetup horizontalDpi="600" verticalDpi="600" orientation="portrait" paperSize="9" scale="98" r:id="rId1"/>
  <rowBreaks count="3" manualBreakCount="3">
    <brk id="52" max="255" man="1"/>
    <brk id="109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Widetech</dc:creator>
  <cp:keywords/>
  <dc:description/>
  <cp:lastModifiedBy>Mok Wai Ling</cp:lastModifiedBy>
  <cp:lastPrinted>2002-02-27T07:05:39Z</cp:lastPrinted>
  <dcterms:created xsi:type="dcterms:W3CDTF">2002-02-26T08:59:30Z</dcterms:created>
  <dcterms:modified xsi:type="dcterms:W3CDTF">2002-02-27T02:49:43Z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